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0" windowWidth="10290" windowHeight="8160" tabRatio="863" activeTab="0"/>
  </bookViews>
  <sheets>
    <sheet name="作成" sheetId="1" r:id="rId1"/>
    <sheet name="学校登録" sheetId="2" state="hidden" r:id="rId2"/>
    <sheet name="指導者登録" sheetId="3" state="hidden" r:id="rId3"/>
    <sheet name="生徒登録" sheetId="4" state="hidden" r:id="rId4"/>
    <sheet name="申込書(1)" sheetId="5" r:id="rId5"/>
    <sheet name="申込書(2)" sheetId="6" r:id="rId6"/>
    <sheet name="選手変更願" sheetId="7" r:id="rId7"/>
    <sheet name="到着票" sheetId="8" state="hidden" r:id="rId8"/>
    <sheet name="ベンチ入り者申請" sheetId="9" state="hidden" r:id="rId9"/>
    <sheet name="個人戦選手名貼付" sheetId="10" state="hidden" r:id="rId10"/>
    <sheet name="ベンチ入り指導者名貼付" sheetId="11" state="hidden" r:id="rId11"/>
    <sheet name="団体戦選手名貼付" sheetId="12" state="hidden" r:id="rId12"/>
  </sheets>
  <definedNames>
    <definedName name="_xlnm.Print_Area" localSheetId="8">'ベンチ入り者申請'!$A$1:$E$18</definedName>
    <definedName name="_xlnm.Print_Area" localSheetId="2">'指導者登録'!$B$3:$C$6</definedName>
    <definedName name="_xlnm.Print_Area" localSheetId="4">'申込書(1)'!$A$1:$F$64</definedName>
    <definedName name="_xlnm.Print_Area" localSheetId="5">'申込書(2)'!$A$1:$F$63</definedName>
  </definedNames>
  <calcPr fullCalcOnLoad="1"/>
</workbook>
</file>

<file path=xl/sharedStrings.xml><?xml version="1.0" encoding="utf-8"?>
<sst xmlns="http://schemas.openxmlformats.org/spreadsheetml/2006/main" count="367" uniqueCount="158">
  <si>
    <t>選手名</t>
  </si>
  <si>
    <t>監督名</t>
  </si>
  <si>
    <t>日連登録番号</t>
  </si>
  <si>
    <t>生年月日</t>
  </si>
  <si>
    <t>学校名</t>
  </si>
  <si>
    <t>随行審判員名</t>
  </si>
  <si>
    <t>指導者名</t>
  </si>
  <si>
    <t>団体戦</t>
  </si>
  <si>
    <t>地区</t>
  </si>
  <si>
    <t>学年</t>
  </si>
  <si>
    <t>日連番号</t>
  </si>
  <si>
    <t>上記の者は本校在学生及びベンチ入り指導者として標記大会の参加を認める。</t>
  </si>
  <si>
    <t>名</t>
  </si>
  <si>
    <t>名</t>
  </si>
  <si>
    <t>姓</t>
  </si>
  <si>
    <t>所属</t>
  </si>
  <si>
    <t>山形地区高校春季選手権大会</t>
  </si>
  <si>
    <t>山形県春季ソフトテニス選手権大会少年の部</t>
  </si>
  <si>
    <t>村山</t>
  </si>
  <si>
    <t>男子</t>
  </si>
  <si>
    <t>女子</t>
  </si>
  <si>
    <t>最北</t>
  </si>
  <si>
    <t>田川</t>
  </si>
  <si>
    <t>飽海</t>
  </si>
  <si>
    <t>［様式１］</t>
  </si>
  <si>
    <t>男女：</t>
  </si>
  <si>
    <t>上記の者を、個人戦ベンチ入り者として認める。</t>
  </si>
  <si>
    <t>氏名</t>
  </si>
  <si>
    <t>種別</t>
  </si>
  <si>
    <t>学校名：</t>
  </si>
  <si>
    <t>申込者：</t>
  </si>
  <si>
    <t>№</t>
  </si>
  <si>
    <t>日本連盟会員登録番号</t>
  </si>
  <si>
    <t>個人戦ベンチ入り者申請用紙</t>
  </si>
  <si>
    <t>No.</t>
  </si>
  <si>
    <t>（男女部別に作成すること。）</t>
  </si>
  <si>
    <t>村山地区高等学校総合体育大会</t>
  </si>
  <si>
    <t>国民体育大会山形地区予選会少年の部</t>
  </si>
  <si>
    <t>国民体育大会山形県予選会少年の部</t>
  </si>
  <si>
    <t>村山地区高等学校ソフトテニス学校対抗リーグ戦</t>
  </si>
  <si>
    <t>村山地区高等学校新人総合体育大会</t>
  </si>
  <si>
    <t>山形地区高校秋季選手権大会</t>
  </si>
  <si>
    <t>山形県高等学校新人体育大会</t>
  </si>
  <si>
    <t>山形県高等学校インドアソフトテニス選手権大会</t>
  </si>
  <si>
    <t>山形地区高校インドア選手権大会</t>
  </si>
  <si>
    <t>学校番号</t>
  </si>
  <si>
    <t>地区名</t>
  </si>
  <si>
    <t>所在地</t>
  </si>
  <si>
    <t>置賜</t>
  </si>
  <si>
    <t>教員</t>
  </si>
  <si>
    <t>外部</t>
  </si>
  <si>
    <t>生徒情報を登録</t>
  </si>
  <si>
    <t>引率教員名を登録</t>
  </si>
  <si>
    <t>大会ナビ</t>
  </si>
  <si>
    <t>トーナメント大会進行管理</t>
  </si>
  <si>
    <t>ベンチ入り指導者を登録（年度途中の追加は出来ますが、変更は出来ません。）</t>
  </si>
  <si>
    <t>随行審判員を登録（在籍中の生徒は認められません。）</t>
  </si>
  <si>
    <t>年度当初</t>
  </si>
  <si>
    <t>申込書作成</t>
  </si>
  <si>
    <t>入力準備</t>
  </si>
  <si>
    <t>申込書送付</t>
  </si>
  <si>
    <t>私</t>
  </si>
  <si>
    <t>市</t>
  </si>
  <si>
    <t>大会競技委員長　殿</t>
  </si>
  <si>
    <t>選　手　（　監　督　）　変　更　願</t>
  </si>
  <si>
    <t>学　校　長</t>
  </si>
  <si>
    <t>㊞</t>
  </si>
  <si>
    <t>専門委員長</t>
  </si>
  <si>
    <t>大会名</t>
  </si>
  <si>
    <t>種別</t>
  </si>
  <si>
    <t>男子団体　 女子団体　 男子個人　 女子個人</t>
  </si>
  <si>
    <t>※該当する種別を○で囲む</t>
  </si>
  <si>
    <t>プログラム番号</t>
  </si>
  <si>
    <t>学校名</t>
  </si>
  <si>
    <t>学年</t>
  </si>
  <si>
    <t>氏名</t>
  </si>
  <si>
    <t>生年月日</t>
  </si>
  <si>
    <t>平成　　　　年　　　　月　　　　日</t>
  </si>
  <si>
    <t>※選手の場合のみ記入</t>
  </si>
  <si>
    <t>変更理由</t>
  </si>
  <si>
    <t>許可</t>
  </si>
  <si>
    <t>不許可</t>
  </si>
  <si>
    <t>大会競技委員長　</t>
  </si>
  <si>
    <t>受付</t>
  </si>
  <si>
    <t>進行</t>
  </si>
  <si>
    <t>記録</t>
  </si>
  <si>
    <t>報道</t>
  </si>
  <si>
    <t>平成　　年　　月　　日</t>
  </si>
  <si>
    <t>地区</t>
  </si>
  <si>
    <t>※個人戦の場合は各地区委員長の承認が必要です。</t>
  </si>
  <si>
    <t>㊞</t>
  </si>
  <si>
    <t>ページ</t>
  </si>
  <si>
    <t>No</t>
  </si>
  <si>
    <t>ふりがな</t>
  </si>
  <si>
    <t>申込選手(監督)名</t>
  </si>
  <si>
    <t>変更選手(監督)名</t>
  </si>
  <si>
    <t>監督名(責任者名)</t>
  </si>
  <si>
    <t>個　人　戦　到　着　票</t>
  </si>
  <si>
    <t>団　体　戦　到　着　票</t>
  </si>
  <si>
    <t>地区名</t>
  </si>
  <si>
    <t>地区名</t>
  </si>
  <si>
    <t>学校名</t>
  </si>
  <si>
    <t>責任者名</t>
  </si>
  <si>
    <t>到着日</t>
  </si>
  <si>
    <t>月　　日</t>
  </si>
  <si>
    <t>参加組数</t>
  </si>
  <si>
    <t>組</t>
  </si>
  <si>
    <t>受付</t>
  </si>
  <si>
    <t>進行</t>
  </si>
  <si>
    <t>公</t>
  </si>
  <si>
    <t>学校情報</t>
  </si>
  <si>
    <t>村山</t>
  </si>
  <si>
    <t>名</t>
  </si>
  <si>
    <t>山形県高等学校総合体育大会</t>
  </si>
  <si>
    <t>※上記以外の地区大会で使用する場合は直接入力</t>
  </si>
  <si>
    <t>大会名</t>
  </si>
  <si>
    <t>学校略称(3)</t>
  </si>
  <si>
    <t>学校略称(5)</t>
  </si>
  <si>
    <t>電話番号</t>
  </si>
  <si>
    <t>FAX番号</t>
  </si>
  <si>
    <t>会場地</t>
  </si>
  <si>
    <t>競技種目</t>
  </si>
  <si>
    <t>男女</t>
  </si>
  <si>
    <t>引率教員名</t>
  </si>
  <si>
    <t>ソフトテニス</t>
  </si>
  <si>
    <t>個人戦</t>
  </si>
  <si>
    <t>上記の者は本校在学生として標記大会の参加を認める。</t>
  </si>
  <si>
    <t>Ａ</t>
  </si>
  <si>
    <t>Ｂ</t>
  </si>
  <si>
    <t>ベンチ入り指導者</t>
  </si>
  <si>
    <t>ストレートチーム</t>
  </si>
  <si>
    <t>教員/外部</t>
  </si>
  <si>
    <t>団体監督</t>
  </si>
  <si>
    <t>随行審判員</t>
  </si>
  <si>
    <t>団体戦選手数</t>
  </si>
  <si>
    <t>個人戦ペア数</t>
  </si>
  <si>
    <t>ストレート数</t>
  </si>
  <si>
    <t>ベンチ指導者</t>
  </si>
  <si>
    <t>各種印刷</t>
  </si>
  <si>
    <t>性別</t>
  </si>
  <si>
    <t>所在地</t>
  </si>
  <si>
    <t>校長名</t>
  </si>
  <si>
    <t>TEL番号</t>
  </si>
  <si>
    <t>FAX番号</t>
  </si>
  <si>
    <t>学校略称(3)</t>
  </si>
  <si>
    <t>学校略称(5)</t>
  </si>
  <si>
    <t>地区委員長アドレス</t>
  </si>
  <si>
    <t>※地区委員長のアドレスを入力することで</t>
  </si>
  <si>
    <t>送付先の入力を短縮できます</t>
  </si>
  <si>
    <t/>
  </si>
  <si>
    <t>･</t>
  </si>
  <si>
    <t>重複数</t>
  </si>
  <si>
    <t>山形県立山形北高等学校</t>
  </si>
  <si>
    <t>加賀谷　奈保子</t>
  </si>
  <si>
    <t>　</t>
  </si>
  <si>
    <t>a)+b)-c)=</t>
  </si>
  <si>
    <t>kawaii@adress.ed.jp</t>
  </si>
  <si>
    <t>大会申込書(Ver.2018.1)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</si>
</sst>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411]ggge&quot;年&quot;m&quot;月&quot;d&quot;日&quot;;@"/>
    <numFmt numFmtId="178" formatCode="[$-411]ggge&quot;年度&quot;"/>
    <numFmt numFmtId="179" formatCode="@&quot;長&quot;"/>
    <numFmt numFmtId="180" formatCode="@&quot;　印&quot;"/>
    <numFmt numFmtId="181" formatCode="&quot;　　&quot;@&quot;長　　&quot;"/>
    <numFmt numFmtId="182" formatCode="&quot;　&quot;@&quot;　印&quot;"/>
    <numFmt numFmtId="183" formatCode="0&quot;人&quot;"/>
    <numFmt numFmtId="184" formatCode="0&quot;ペ&quot;&quot;ア&quot;"/>
    <numFmt numFmtId="185" formatCode="0&quot;ペア&quot;"/>
    <numFmt numFmtId="186" formatCode="@&quot;地区委員長&quot;"/>
    <numFmt numFmtId="187" formatCode="@&quot;　㊞&quot;"/>
    <numFmt numFmtId="188" formatCode="@&quot;地区&quot;"/>
    <numFmt numFmtId="189" formatCode="@&quot;：&quot;"/>
    <numFmt numFmtId="190" formatCode="00"/>
    <numFmt numFmtId="191" formatCode="&quot;団体戦出場&quot;0&quot;人&quot;"/>
    <numFmt numFmtId="192" formatCode="&quot;個人戦出場者&quot;0&quot;人&quot;"/>
    <numFmt numFmtId="193" formatCode="&quot;個人戦出場&quot;0&quot;人&quot;"/>
    <numFmt numFmtId="194" formatCode="&quot;a)団体戦出場&quot;0&quot;人&quot;"/>
    <numFmt numFmtId="195" formatCode="&quot;b)個人戦出場&quot;0&quot;人&quot;"/>
    <numFmt numFmtId="196" formatCode="&quot;c)重複出場者&quot;0&quot;人&quot;"/>
    <numFmt numFmtId="197" formatCode="0_);[Red]\(0\)"/>
    <numFmt numFmtId="198" formatCode="&quot;d)実出場者&quot;0&quot;人&quot;"/>
  </numFmts>
  <fonts count="68">
    <font>
      <sz val="11"/>
      <name val="ＭＳ ゴシック"/>
      <family val="3"/>
    </font>
    <font>
      <sz val="11"/>
      <color indexed="8"/>
      <name val="ＭＳ Ｐゴシック"/>
      <family val="3"/>
    </font>
    <font>
      <sz val="6"/>
      <name val="ＭＳ ゴシック"/>
      <family val="3"/>
    </font>
    <font>
      <sz val="26"/>
      <name val="ＭＳ ゴシック"/>
      <family val="3"/>
    </font>
    <font>
      <sz val="12"/>
      <name val="ＭＳ ゴシック"/>
      <family val="3"/>
    </font>
    <font>
      <sz val="20"/>
      <name val="ＭＳ ゴシック"/>
      <family val="3"/>
    </font>
    <font>
      <sz val="16"/>
      <name val="ＭＳ ゴシック"/>
      <family val="3"/>
    </font>
    <font>
      <sz val="9"/>
      <name val="ＭＳ ゴシック"/>
      <family val="3"/>
    </font>
    <font>
      <b/>
      <sz val="11"/>
      <name val="ＭＳ ゴシック"/>
      <family val="3"/>
    </font>
    <font>
      <b/>
      <sz val="12"/>
      <name val="ＭＳ ゴシック"/>
      <family val="3"/>
    </font>
    <font>
      <sz val="6"/>
      <name val="ＭＳ Ｐゴシック"/>
      <family val="3"/>
    </font>
    <font>
      <sz val="14"/>
      <name val="ＭＳ ゴシック"/>
      <family val="3"/>
    </font>
    <font>
      <b/>
      <sz val="18"/>
      <name val="ＭＳ ゴシック"/>
      <family val="3"/>
    </font>
    <font>
      <b/>
      <sz val="14"/>
      <name val="ＭＳ ゴシック"/>
      <family val="3"/>
    </font>
    <font>
      <b/>
      <sz val="20"/>
      <name val="ＭＳ ゴシック"/>
      <family val="3"/>
    </font>
    <font>
      <b/>
      <sz val="16"/>
      <name val="ＭＳ ゴシック"/>
      <family val="3"/>
    </font>
    <font>
      <b/>
      <sz val="9"/>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2"/>
      <color indexed="10"/>
      <name val="ＭＳ ゴシック"/>
      <family val="3"/>
    </font>
    <font>
      <sz val="11"/>
      <color indexed="9"/>
      <name val="ＭＳ ゴシック"/>
      <family val="3"/>
    </font>
    <font>
      <b/>
      <sz val="9"/>
      <color indexed="30"/>
      <name val="ＭＳ ゴシック"/>
      <family val="3"/>
    </font>
    <font>
      <sz val="9"/>
      <color indexed="10"/>
      <name val="ＭＳ ゴシック"/>
      <family val="3"/>
    </font>
    <font>
      <sz val="11"/>
      <color indexed="10"/>
      <name val="ＭＳ ゴシック"/>
      <family val="3"/>
    </font>
    <font>
      <b/>
      <sz val="20"/>
      <color indexed="9"/>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2"/>
      <color rgb="FFFF0000"/>
      <name val="ＭＳ ゴシック"/>
      <family val="3"/>
    </font>
    <font>
      <sz val="11"/>
      <color theme="0"/>
      <name val="ＭＳ ゴシック"/>
      <family val="3"/>
    </font>
    <font>
      <b/>
      <sz val="9"/>
      <color rgb="FF0070C0"/>
      <name val="ＭＳ ゴシック"/>
      <family val="3"/>
    </font>
    <font>
      <sz val="9"/>
      <color rgb="FFFF0000"/>
      <name val="ＭＳ ゴシック"/>
      <family val="3"/>
    </font>
    <font>
      <sz val="11"/>
      <color rgb="FFFF0000"/>
      <name val="ＭＳ ゴシック"/>
      <family val="3"/>
    </font>
    <font>
      <b/>
      <sz val="20"/>
      <color theme="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rgb="FFFF0000"/>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right/>
      <top style="thin"/>
      <bottom style="thin"/>
    </border>
    <border>
      <left/>
      <right style="hair"/>
      <top style="thin"/>
      <bottom style="hair"/>
    </border>
    <border>
      <left style="hair"/>
      <right style="thin"/>
      <top style="thin"/>
      <bottom style="hair"/>
    </border>
    <border>
      <left style="hair"/>
      <right/>
      <top style="hair"/>
      <bottom style="hair"/>
    </border>
    <border>
      <left style="hair"/>
      <right style="hair"/>
      <top style="hair"/>
      <bottom/>
    </border>
    <border>
      <left style="hair"/>
      <right style="thin"/>
      <top style="hair"/>
      <bottom/>
    </border>
    <border>
      <left style="hair"/>
      <right/>
      <top style="hair"/>
      <bottom style="thin"/>
    </border>
    <border>
      <left/>
      <right/>
      <top style="thin"/>
      <bottom/>
    </border>
    <border>
      <left style="thin"/>
      <right style="hair"/>
      <top/>
      <bottom style="hair"/>
    </border>
    <border>
      <left style="thin"/>
      <right style="hair"/>
      <top/>
      <bottom style="thin"/>
    </border>
    <border>
      <left style="hair"/>
      <right style="hair"/>
      <top style="thin"/>
      <bottom/>
    </border>
    <border>
      <left style="hair"/>
      <right/>
      <top style="thin"/>
      <bottom style="hair"/>
    </border>
    <border>
      <left/>
      <right/>
      <top/>
      <bottom style="medium"/>
    </border>
    <border>
      <left/>
      <right/>
      <top style="medium"/>
      <bottom style="medium"/>
    </border>
    <border>
      <left/>
      <right style="thin"/>
      <top style="thin"/>
      <bottom style="thin"/>
    </border>
    <border>
      <left/>
      <right/>
      <top/>
      <bottom style="thin"/>
    </border>
    <border>
      <left style="thin"/>
      <right style="thin"/>
      <top style="thin"/>
      <bottom style="dashed"/>
    </border>
    <border>
      <left style="thin"/>
      <right style="thin"/>
      <top style="thin"/>
      <bottom style="thin"/>
    </border>
    <border>
      <left style="thin"/>
      <right/>
      <top style="thin"/>
      <bottom style="thin"/>
    </border>
    <border>
      <left style="thin"/>
      <right/>
      <top/>
      <bottom style="thin"/>
    </border>
    <border>
      <left/>
      <right/>
      <top style="thin"/>
      <bottom style="dashed"/>
    </border>
    <border>
      <left/>
      <right style="thin"/>
      <top style="thin"/>
      <bottom style="dashed"/>
    </border>
    <border>
      <left style="thin"/>
      <right style="thin"/>
      <top style="dashed"/>
      <bottom style="thin"/>
    </border>
    <border>
      <left/>
      <right/>
      <top style="dashed"/>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style="thin"/>
      <right/>
      <top/>
      <bottom/>
    </border>
    <border>
      <left style="medium"/>
      <right/>
      <top/>
      <bottom style="medium"/>
    </border>
    <border>
      <left style="thin"/>
      <right/>
      <top/>
      <bottom style="medium"/>
    </border>
    <border>
      <left/>
      <right style="medium"/>
      <top/>
      <bottom style="medium"/>
    </border>
    <border>
      <left style="thin"/>
      <right/>
      <top style="thin"/>
      <bottom/>
    </border>
    <border>
      <left/>
      <right style="medium"/>
      <top style="thin"/>
      <bottom/>
    </border>
    <border>
      <left style="hair"/>
      <right style="hair"/>
      <top style="thin"/>
      <bottom style="thin"/>
    </border>
    <border>
      <left style="hair"/>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right/>
      <top/>
      <bottom style="hair"/>
    </border>
    <border>
      <left style="hair"/>
      <right style="hair"/>
      <top/>
      <bottom style="hair"/>
    </border>
    <border>
      <left style="hair"/>
      <right style="thin"/>
      <top/>
      <bottom style="hair"/>
    </border>
    <border>
      <left style="hair"/>
      <right style="hair"/>
      <top/>
      <bottom style="thin"/>
    </border>
    <border>
      <left style="hair"/>
      <right style="thin"/>
      <top/>
      <bottom style="thin"/>
    </border>
    <border>
      <left style="thin"/>
      <right/>
      <top style="thin"/>
      <bottom style="hair"/>
    </border>
    <border>
      <left/>
      <right/>
      <top style="thin"/>
      <bottom style="hair"/>
    </border>
    <border>
      <left style="thin"/>
      <right style="thin"/>
      <top style="thin"/>
      <bottom style="hair"/>
    </border>
    <border>
      <left/>
      <right style="thin"/>
      <top style="thin"/>
      <bottom style="hair"/>
    </border>
    <border>
      <left/>
      <right style="thin"/>
      <top style="hair"/>
      <bottom style="thin"/>
    </border>
    <border>
      <left style="thin"/>
      <right style="thin"/>
      <top style="thin"/>
      <bottom/>
    </border>
    <border>
      <left style="thin"/>
      <right style="thin"/>
      <top/>
      <bottom style="thin"/>
    </border>
    <border diagonalUp="1">
      <left style="hair"/>
      <right style="hair"/>
      <top style="thin"/>
      <bottom/>
      <diagonal style="hair"/>
    </border>
    <border diagonalUp="1">
      <left style="hair"/>
      <right style="thin"/>
      <top style="thin"/>
      <bottom/>
      <diagonal style="hair"/>
    </border>
    <border diagonalUp="1">
      <left style="hair"/>
      <right style="hair"/>
      <top style="thin"/>
      <bottom style="thin"/>
      <diagonal style="thin"/>
    </border>
    <border>
      <left/>
      <right style="hair"/>
      <top style="thin"/>
      <bottom style="thin"/>
    </border>
    <border>
      <left style="hair"/>
      <right/>
      <top style="thin"/>
      <bottom style="thin"/>
    </border>
    <border>
      <left/>
      <right style="hair"/>
      <top/>
      <bottom style="hair"/>
    </border>
    <border>
      <left/>
      <right style="hair"/>
      <top style="hair"/>
      <bottom style="hair"/>
    </border>
    <border>
      <left/>
      <right style="thin"/>
      <top style="hair"/>
      <bottom/>
    </border>
    <border>
      <left style="hair"/>
      <right style="thin"/>
      <top/>
      <bottom/>
    </border>
    <border>
      <left/>
      <right/>
      <top style="hair"/>
      <bottom style="hair"/>
    </border>
    <border>
      <left/>
      <right style="hair"/>
      <top/>
      <bottom style="thin"/>
    </border>
    <border diagonalUp="1">
      <left style="hair"/>
      <right style="hair"/>
      <top/>
      <bottom style="hair"/>
      <diagonal style="hair"/>
    </border>
    <border diagonalUp="1">
      <left style="hair"/>
      <right style="hair"/>
      <top style="hair"/>
      <bottom style="hair"/>
      <diagonal style="hair"/>
    </border>
    <border diagonalUp="1">
      <left style="hair"/>
      <right style="hair"/>
      <top style="hair"/>
      <bottom style="thin"/>
      <diagonal style="hair"/>
    </border>
    <border>
      <left/>
      <right/>
      <top style="hair"/>
      <bottom style="thin"/>
    </border>
    <border>
      <left/>
      <right style="hair"/>
      <top style="thin"/>
      <bottom/>
    </border>
    <border>
      <left/>
      <right style="hair"/>
      <top style="hair"/>
      <bottom style="thin"/>
    </border>
    <border>
      <left style="thin"/>
      <right/>
      <top style="hair"/>
      <bottom style="hair"/>
    </border>
    <border>
      <left style="thin"/>
      <right/>
      <top style="hair"/>
      <bottom style="thin"/>
    </border>
    <border>
      <left style="thin"/>
      <right style="hair"/>
      <top style="thin"/>
      <bottom style="thin"/>
    </border>
    <border>
      <left style="thin"/>
      <right style="hair"/>
      <top style="hair"/>
      <bottom/>
    </border>
    <border>
      <left style="thin"/>
      <right style="hair"/>
      <top/>
      <bottom/>
    </border>
    <border>
      <left style="thin"/>
      <right style="hair"/>
      <top style="thin"/>
      <bottom/>
    </border>
    <border>
      <left/>
      <right style="thin"/>
      <top style="thin"/>
      <bottom/>
    </border>
    <border>
      <left/>
      <right style="thin"/>
      <top/>
      <bottom/>
    </border>
    <border>
      <left/>
      <right style="thin"/>
      <top/>
      <bottom style="thin"/>
    </border>
    <border>
      <left style="thin"/>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93">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10" xfId="0" applyFont="1" applyBorder="1" applyAlignment="1" applyProtection="1">
      <alignment vertical="center"/>
      <protection/>
    </xf>
    <xf numFmtId="0" fontId="4" fillId="0" borderId="11" xfId="0" applyNumberFormat="1" applyFont="1" applyBorder="1" applyAlignment="1" applyProtection="1">
      <alignment horizontal="right" vertical="center"/>
      <protection/>
    </xf>
    <xf numFmtId="0" fontId="4" fillId="0" borderId="12" xfId="0" applyFont="1" applyBorder="1" applyAlignment="1" applyProtection="1">
      <alignment vertical="center"/>
      <protection/>
    </xf>
    <xf numFmtId="0" fontId="4" fillId="0" borderId="13" xfId="0" applyNumberFormat="1" applyFont="1" applyBorder="1" applyAlignment="1" applyProtection="1">
      <alignment horizontal="right" vertical="center"/>
      <protection/>
    </xf>
    <xf numFmtId="0" fontId="4" fillId="0" borderId="14" xfId="0" applyFont="1" applyBorder="1" applyAlignment="1" applyProtection="1">
      <alignment vertical="center"/>
      <protection/>
    </xf>
    <xf numFmtId="0" fontId="4" fillId="0" borderId="15" xfId="0" applyNumberFormat="1" applyFont="1" applyBorder="1" applyAlignment="1" applyProtection="1">
      <alignment horizontal="right" vertical="center"/>
      <protection/>
    </xf>
    <xf numFmtId="0" fontId="4" fillId="33" borderId="13" xfId="0" applyFont="1" applyFill="1" applyBorder="1" applyAlignment="1" applyProtection="1">
      <alignment horizontal="left" vertical="center"/>
      <protection locked="0"/>
    </xf>
    <xf numFmtId="0" fontId="4" fillId="33" borderId="13" xfId="0" applyFont="1" applyFill="1" applyBorder="1" applyAlignment="1" applyProtection="1">
      <alignment vertical="center"/>
      <protection locked="0"/>
    </xf>
    <xf numFmtId="176" fontId="4" fillId="33" borderId="13" xfId="0" applyNumberFormat="1"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62" fillId="0" borderId="18" xfId="0" applyFont="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33" borderId="21" xfId="0" applyFont="1" applyFill="1" applyBorder="1" applyAlignment="1" applyProtection="1">
      <alignment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3" borderId="24"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25" xfId="0" applyFont="1" applyBorder="1" applyAlignment="1" applyProtection="1">
      <alignment vertical="center"/>
      <protection/>
    </xf>
    <xf numFmtId="0" fontId="62" fillId="0" borderId="25" xfId="0" applyFont="1" applyBorder="1" applyAlignment="1" applyProtection="1">
      <alignment vertical="center"/>
      <protection/>
    </xf>
    <xf numFmtId="0" fontId="62" fillId="0" borderId="0" xfId="0" applyFont="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62" fillId="0" borderId="0"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28"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62" fillId="0" borderId="0" xfId="0" applyFont="1" applyFill="1" applyBorder="1" applyAlignment="1" applyProtection="1">
      <alignment horizontal="left" vertical="center"/>
      <protection/>
    </xf>
    <xf numFmtId="0" fontId="4" fillId="33" borderId="15"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0" borderId="0" xfId="0" applyFont="1" applyAlignment="1" applyProtection="1">
      <alignment horizontal="distributed" vertical="center"/>
      <protection/>
    </xf>
    <xf numFmtId="178" fontId="5" fillId="0" borderId="0" xfId="0" applyNumberFormat="1" applyFont="1" applyAlignment="1" applyProtection="1">
      <alignment horizontal="center"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distributed" vertical="center" indent="1"/>
      <protection/>
    </xf>
    <xf numFmtId="0" fontId="6" fillId="0" borderId="0" xfId="0" applyFont="1" applyAlignment="1" applyProtection="1">
      <alignment vertical="center"/>
      <protection/>
    </xf>
    <xf numFmtId="0" fontId="4" fillId="0" borderId="0" xfId="0" applyFont="1" applyAlignment="1" applyProtection="1">
      <alignment horizontal="distributed" vertical="center" indent="1"/>
      <protection/>
    </xf>
    <xf numFmtId="0" fontId="4" fillId="0" borderId="0" xfId="0" applyFont="1" applyAlignment="1" applyProtection="1">
      <alignment vertical="top"/>
      <protection/>
    </xf>
    <xf numFmtId="0" fontId="6" fillId="0" borderId="0" xfId="0" applyFont="1" applyAlignment="1" applyProtection="1">
      <alignment vertical="center"/>
      <protection locked="0"/>
    </xf>
    <xf numFmtId="0" fontId="6" fillId="0" borderId="0" xfId="0" applyNumberFormat="1" applyFont="1" applyAlignment="1" applyProtection="1">
      <alignment horizontal="right" vertical="center"/>
      <protection/>
    </xf>
    <xf numFmtId="177" fontId="6" fillId="0" borderId="0" xfId="0" applyNumberFormat="1" applyFont="1" applyAlignment="1" applyProtection="1">
      <alignment horizontal="center" vertical="center"/>
      <protection/>
    </xf>
    <xf numFmtId="177" fontId="6" fillId="0" borderId="0" xfId="0" applyNumberFormat="1" applyFont="1" applyAlignment="1" applyProtection="1">
      <alignment horizontal="left" vertical="center"/>
      <protection/>
    </xf>
    <xf numFmtId="0" fontId="4" fillId="33" borderId="13"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176" fontId="4" fillId="33" borderId="15" xfId="0" applyNumberFormat="1"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3"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horizontal="center" vertical="top" wrapText="1"/>
    </xf>
    <xf numFmtId="0" fontId="0" fillId="34" borderId="0" xfId="0" applyFill="1" applyAlignment="1">
      <alignment horizontal="center" vertical="top"/>
    </xf>
    <xf numFmtId="0" fontId="0" fillId="35" borderId="0" xfId="0" applyFill="1" applyAlignment="1">
      <alignment horizontal="center" vertical="top"/>
    </xf>
    <xf numFmtId="0" fontId="3" fillId="0" borderId="0" xfId="0" applyFont="1" applyAlignment="1">
      <alignment horizontal="right" vertical="top"/>
    </xf>
    <xf numFmtId="0" fontId="0" fillId="0" borderId="0" xfId="0" applyFont="1" applyAlignment="1">
      <alignment horizontal="right" vertical="top"/>
    </xf>
    <xf numFmtId="0" fontId="0" fillId="0" borderId="0" xfId="0" applyAlignment="1">
      <alignment horizontal="right" vertical="top"/>
    </xf>
    <xf numFmtId="0" fontId="0" fillId="0" borderId="0" xfId="0" applyFill="1" applyBorder="1" applyAlignment="1">
      <alignment vertical="top"/>
    </xf>
    <xf numFmtId="0" fontId="63" fillId="36" borderId="0" xfId="0" applyFont="1" applyFill="1" applyAlignment="1">
      <alignment horizontal="center" vertical="top"/>
    </xf>
    <xf numFmtId="0" fontId="63" fillId="37" borderId="0" xfId="0" applyFont="1" applyFill="1" applyAlignment="1">
      <alignment horizontal="center" vertical="top"/>
    </xf>
    <xf numFmtId="0" fontId="4" fillId="33" borderId="21" xfId="0" applyFont="1" applyFill="1" applyBorder="1" applyAlignment="1" applyProtection="1">
      <alignment vertical="center"/>
      <protection locked="0"/>
    </xf>
    <xf numFmtId="0" fontId="4" fillId="33" borderId="24" xfId="0" applyFont="1" applyFill="1" applyBorder="1" applyAlignment="1" applyProtection="1">
      <alignment vertical="center"/>
      <protection locked="0"/>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left" vertical="top"/>
    </xf>
    <xf numFmtId="185" fontId="64" fillId="0" borderId="0" xfId="0" applyNumberFormat="1" applyFont="1" applyAlignment="1">
      <alignment horizontal="left" vertical="top"/>
    </xf>
    <xf numFmtId="183" fontId="64" fillId="0" borderId="0" xfId="0" applyNumberFormat="1" applyFont="1" applyAlignment="1">
      <alignment horizontal="left" vertical="center"/>
    </xf>
    <xf numFmtId="185" fontId="64" fillId="0" borderId="0" xfId="0" applyNumberFormat="1" applyFont="1" applyAlignment="1">
      <alignment horizontal="left" vertical="center"/>
    </xf>
    <xf numFmtId="0" fontId="0" fillId="0" borderId="0" xfId="43" applyFont="1" applyFill="1" applyBorder="1" applyAlignment="1" applyProtection="1">
      <alignment horizontal="center" vertical="center" wrapText="1"/>
      <protection/>
    </xf>
    <xf numFmtId="0" fontId="0" fillId="0" borderId="0" xfId="43" applyFont="1" applyFill="1" applyBorder="1" applyAlignment="1" applyProtection="1">
      <alignment horizontal="center" vertical="center"/>
      <protection/>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4" fillId="0" borderId="0" xfId="0" applyFont="1" applyAlignment="1">
      <alignment vertical="center"/>
    </xf>
    <xf numFmtId="0" fontId="12" fillId="0" borderId="0" xfId="0" applyFont="1" applyAlignment="1">
      <alignment horizontal="center" vertical="center"/>
    </xf>
    <xf numFmtId="0" fontId="12" fillId="0" borderId="30"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vertical="center"/>
    </xf>
    <xf numFmtId="0" fontId="13" fillId="0" borderId="30" xfId="0" applyFont="1" applyBorder="1" applyAlignment="1">
      <alignment vertical="center"/>
    </xf>
    <xf numFmtId="0" fontId="13" fillId="0" borderId="0" xfId="0" applyNumberFormat="1" applyFont="1" applyBorder="1" applyAlignment="1">
      <alignment horizontal="right" vertical="center"/>
    </xf>
    <xf numFmtId="0" fontId="13" fillId="0" borderId="31" xfId="0" applyFont="1" applyBorder="1" applyAlignment="1">
      <alignment vertical="center"/>
    </xf>
    <xf numFmtId="187" fontId="11" fillId="0" borderId="30" xfId="0" applyNumberFormat="1" applyFont="1" applyBorder="1" applyAlignment="1">
      <alignment horizontal="right" vertical="center"/>
    </xf>
    <xf numFmtId="0" fontId="12" fillId="0" borderId="31" xfId="0" applyFont="1" applyBorder="1" applyAlignment="1">
      <alignment horizontal="center" vertical="center"/>
    </xf>
    <xf numFmtId="0" fontId="11" fillId="0" borderId="30" xfId="0" applyNumberFormat="1" applyFont="1" applyBorder="1"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left" vertical="center"/>
    </xf>
    <xf numFmtId="0" fontId="4" fillId="0" borderId="18" xfId="0" applyFont="1" applyBorder="1" applyAlignment="1">
      <alignment vertical="center"/>
    </xf>
    <xf numFmtId="0" fontId="4"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4" fillId="0" borderId="33" xfId="0" applyNumberFormat="1" applyFont="1" applyBorder="1" applyAlignment="1">
      <alignment vertical="center"/>
    </xf>
    <xf numFmtId="0" fontId="9" fillId="0" borderId="33"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horizontal="center" vertical="center"/>
    </xf>
    <xf numFmtId="0" fontId="11" fillId="0" borderId="33" xfId="0" applyFont="1" applyBorder="1" applyAlignment="1">
      <alignment vertical="center"/>
    </xf>
    <xf numFmtId="0" fontId="13" fillId="0" borderId="33"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186" fontId="11" fillId="0" borderId="33" xfId="0" applyNumberFormat="1" applyFont="1" applyBorder="1" applyAlignment="1">
      <alignment horizontal="left" vertical="center"/>
    </xf>
    <xf numFmtId="0" fontId="4" fillId="0" borderId="18" xfId="0" applyFont="1" applyBorder="1" applyAlignment="1">
      <alignment horizontal="right" vertical="center"/>
    </xf>
    <xf numFmtId="0" fontId="4" fillId="0" borderId="18" xfId="0" applyFont="1" applyBorder="1" applyAlignment="1">
      <alignment vertical="center" wrapText="1"/>
    </xf>
    <xf numFmtId="0" fontId="4" fillId="0" borderId="32" xfId="0" applyFont="1" applyBorder="1" applyAlignment="1">
      <alignment vertical="center"/>
    </xf>
    <xf numFmtId="0" fontId="4" fillId="0" borderId="36" xfId="0" applyFont="1" applyBorder="1" applyAlignment="1">
      <alignment vertical="center"/>
    </xf>
    <xf numFmtId="0" fontId="4" fillId="0" borderId="36" xfId="0" applyFont="1" applyBorder="1" applyAlignment="1">
      <alignment horizontal="left" vertical="center"/>
    </xf>
    <xf numFmtId="0" fontId="4" fillId="0" borderId="37"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vertical="center" wrapText="1"/>
    </xf>
    <xf numFmtId="0" fontId="4" fillId="0" borderId="35" xfId="0" applyFont="1" applyBorder="1" applyAlignment="1">
      <alignment horizontal="center" vertical="center" wrapText="1"/>
    </xf>
    <xf numFmtId="0" fontId="4" fillId="0" borderId="35" xfId="0" applyFont="1" applyBorder="1" applyAlignment="1">
      <alignment vertical="center" wrapText="1"/>
    </xf>
    <xf numFmtId="0" fontId="4" fillId="0" borderId="38" xfId="0" applyFont="1" applyBorder="1" applyAlignment="1">
      <alignment vertical="center"/>
    </xf>
    <xf numFmtId="0" fontId="4" fillId="0" borderId="38" xfId="0" applyFont="1" applyBorder="1" applyAlignment="1">
      <alignment vertical="center" wrapText="1"/>
    </xf>
    <xf numFmtId="0" fontId="4" fillId="0" borderId="38" xfId="0" applyFont="1" applyBorder="1" applyAlignment="1">
      <alignment horizontal="center" vertical="center" wrapText="1"/>
    </xf>
    <xf numFmtId="0" fontId="4" fillId="0" borderId="39" xfId="0" applyFont="1" applyBorder="1" applyAlignment="1">
      <alignment vertical="center" wrapText="1"/>
    </xf>
    <xf numFmtId="0" fontId="4" fillId="0" borderId="40" xfId="0" applyFont="1" applyBorder="1" applyAlignment="1">
      <alignment horizontal="distributed" vertical="center"/>
    </xf>
    <xf numFmtId="0" fontId="4" fillId="0" borderId="41" xfId="0" applyFont="1" applyBorder="1" applyAlignment="1">
      <alignment vertical="center"/>
    </xf>
    <xf numFmtId="0" fontId="4" fillId="0" borderId="41" xfId="0" applyFont="1" applyBorder="1" applyAlignment="1">
      <alignment vertical="center" wrapText="1"/>
    </xf>
    <xf numFmtId="0" fontId="4" fillId="0" borderId="35" xfId="0" applyFont="1" applyBorder="1" applyAlignment="1">
      <alignment vertical="center"/>
    </xf>
    <xf numFmtId="0" fontId="13" fillId="0" borderId="30" xfId="0" applyFont="1" applyBorder="1" applyAlignment="1">
      <alignment horizontal="left" vertical="center"/>
    </xf>
    <xf numFmtId="0" fontId="0" fillId="0" borderId="42" xfId="61" applyBorder="1">
      <alignment vertical="center"/>
      <protection/>
    </xf>
    <xf numFmtId="0" fontId="0" fillId="0" borderId="43" xfId="61" applyBorder="1">
      <alignment vertical="center"/>
      <protection/>
    </xf>
    <xf numFmtId="0" fontId="0" fillId="0" borderId="44" xfId="61" applyBorder="1">
      <alignment vertical="center"/>
      <protection/>
    </xf>
    <xf numFmtId="0" fontId="0" fillId="0" borderId="0" xfId="61">
      <alignment vertical="center"/>
      <protection/>
    </xf>
    <xf numFmtId="0" fontId="14" fillId="0" borderId="45" xfId="61" applyFont="1" applyBorder="1" applyAlignment="1">
      <alignment horizontal="center" vertical="center"/>
      <protection/>
    </xf>
    <xf numFmtId="0" fontId="14" fillId="0" borderId="0" xfId="61" applyFont="1" applyBorder="1" applyAlignment="1">
      <alignment horizontal="center" vertical="center"/>
      <protection/>
    </xf>
    <xf numFmtId="0" fontId="14" fillId="0" borderId="46" xfId="61" applyFont="1" applyBorder="1" applyAlignment="1">
      <alignment horizontal="center" vertical="center"/>
      <protection/>
    </xf>
    <xf numFmtId="0" fontId="0" fillId="0" borderId="45" xfId="61" applyBorder="1">
      <alignment vertical="center"/>
      <protection/>
    </xf>
    <xf numFmtId="0" fontId="0" fillId="0" borderId="0" xfId="61" applyBorder="1">
      <alignment vertical="center"/>
      <protection/>
    </xf>
    <xf numFmtId="0" fontId="0" fillId="0" borderId="46" xfId="61" applyBorder="1">
      <alignment vertical="center"/>
      <protection/>
    </xf>
    <xf numFmtId="0" fontId="15" fillId="0" borderId="33" xfId="61" applyFont="1" applyBorder="1">
      <alignment vertical="center"/>
      <protection/>
    </xf>
    <xf numFmtId="0" fontId="8" fillId="0" borderId="33" xfId="61" applyFont="1" applyBorder="1">
      <alignment vertical="center"/>
      <protection/>
    </xf>
    <xf numFmtId="0" fontId="6" fillId="0" borderId="0" xfId="61" applyFont="1" applyBorder="1">
      <alignment vertical="center"/>
      <protection/>
    </xf>
    <xf numFmtId="0" fontId="6" fillId="0" borderId="0" xfId="61" applyFont="1" applyBorder="1" applyAlignment="1">
      <alignment horizontal="right" vertical="center"/>
      <protection/>
    </xf>
    <xf numFmtId="0" fontId="15" fillId="0" borderId="0" xfId="61" applyFont="1" applyBorder="1">
      <alignment vertical="center"/>
      <protection/>
    </xf>
    <xf numFmtId="56" fontId="6" fillId="0" borderId="0" xfId="61" applyNumberFormat="1" applyFont="1" applyBorder="1" applyAlignment="1">
      <alignment horizontal="right" vertical="center"/>
      <protection/>
    </xf>
    <xf numFmtId="56" fontId="6" fillId="0" borderId="0" xfId="61" applyNumberFormat="1" applyFont="1" applyBorder="1" applyAlignment="1">
      <alignment horizontal="left" vertical="center"/>
      <protection/>
    </xf>
    <xf numFmtId="56" fontId="6" fillId="0" borderId="46" xfId="61" applyNumberFormat="1" applyFont="1" applyBorder="1" applyAlignment="1">
      <alignment horizontal="left" vertical="center"/>
      <protection/>
    </xf>
    <xf numFmtId="56" fontId="6" fillId="0" borderId="0" xfId="61" applyNumberFormat="1" applyFont="1" applyBorder="1">
      <alignment vertical="center"/>
      <protection/>
    </xf>
    <xf numFmtId="0" fontId="0" fillId="0" borderId="0" xfId="61" applyBorder="1" applyAlignment="1">
      <alignment horizontal="center" vertical="center"/>
      <protection/>
    </xf>
    <xf numFmtId="0" fontId="0" fillId="0" borderId="33" xfId="61" applyBorder="1">
      <alignment vertical="center"/>
      <protection/>
    </xf>
    <xf numFmtId="0" fontId="0" fillId="0" borderId="47" xfId="61" applyBorder="1" applyAlignment="1">
      <alignment horizontal="center" vertical="center"/>
      <protection/>
    </xf>
    <xf numFmtId="0" fontId="0" fillId="0" borderId="48" xfId="61" applyFill="1" applyBorder="1" applyAlignment="1">
      <alignment horizontal="center" vertical="center"/>
      <protection/>
    </xf>
    <xf numFmtId="0" fontId="0" fillId="0" borderId="46" xfId="61" applyFill="1" applyBorder="1" applyAlignment="1">
      <alignment horizontal="center" vertical="center"/>
      <protection/>
    </xf>
    <xf numFmtId="0" fontId="0" fillId="0" borderId="49" xfId="61" applyBorder="1">
      <alignment vertical="center"/>
      <protection/>
    </xf>
    <xf numFmtId="0" fontId="0" fillId="0" borderId="50" xfId="61" applyFill="1" applyBorder="1" applyAlignment="1">
      <alignment horizontal="center" vertical="center"/>
      <protection/>
    </xf>
    <xf numFmtId="0" fontId="0" fillId="0" borderId="51" xfId="61" applyFill="1" applyBorder="1" applyAlignment="1">
      <alignment horizontal="center" vertical="center"/>
      <protection/>
    </xf>
    <xf numFmtId="0" fontId="0" fillId="0" borderId="30" xfId="61" applyBorder="1">
      <alignment vertical="center"/>
      <protection/>
    </xf>
    <xf numFmtId="0" fontId="0" fillId="0" borderId="51" xfId="61" applyBorder="1">
      <alignment vertical="center"/>
      <protection/>
    </xf>
    <xf numFmtId="0" fontId="8" fillId="0" borderId="33" xfId="61" applyFont="1" applyBorder="1" applyAlignment="1">
      <alignment horizontal="right" vertical="center"/>
      <protection/>
    </xf>
    <xf numFmtId="0" fontId="0" fillId="0" borderId="52" xfId="61" applyFill="1" applyBorder="1" applyAlignment="1">
      <alignment vertical="center"/>
      <protection/>
    </xf>
    <xf numFmtId="0" fontId="0" fillId="0" borderId="53" xfId="61" applyFill="1" applyBorder="1" applyAlignment="1">
      <alignment vertical="center"/>
      <protection/>
    </xf>
    <xf numFmtId="0" fontId="0" fillId="0" borderId="48" xfId="61" applyFill="1" applyBorder="1" applyAlignment="1">
      <alignment vertical="center"/>
      <protection/>
    </xf>
    <xf numFmtId="0" fontId="0" fillId="0" borderId="46" xfId="61" applyFill="1" applyBorder="1" applyAlignment="1">
      <alignment vertical="center"/>
      <protection/>
    </xf>
    <xf numFmtId="0" fontId="0" fillId="0" borderId="50" xfId="61" applyFill="1" applyBorder="1" applyAlignment="1">
      <alignment vertical="center"/>
      <protection/>
    </xf>
    <xf numFmtId="0" fontId="0" fillId="0" borderId="51" xfId="61" applyFill="1" applyBorder="1" applyAlignment="1">
      <alignment vertical="center"/>
      <protection/>
    </xf>
    <xf numFmtId="0" fontId="0" fillId="0" borderId="52" xfId="61" applyFill="1" applyBorder="1" applyAlignment="1">
      <alignment horizontal="center" vertical="center"/>
      <protection/>
    </xf>
    <xf numFmtId="0" fontId="0" fillId="0" borderId="53" xfId="61" applyFill="1" applyBorder="1" applyAlignment="1">
      <alignment horizontal="center" vertical="center"/>
      <protection/>
    </xf>
    <xf numFmtId="0" fontId="4" fillId="33" borderId="13"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protection/>
    </xf>
    <xf numFmtId="0" fontId="62"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Alignment="1">
      <alignment vertical="center"/>
    </xf>
    <xf numFmtId="0" fontId="4" fillId="33" borderId="11"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13" xfId="0" applyNumberFormat="1" applyFont="1" applyFill="1" applyBorder="1" applyAlignment="1" applyProtection="1">
      <alignment horizontal="left" vertical="center"/>
      <protection locked="0"/>
    </xf>
    <xf numFmtId="0" fontId="4" fillId="33" borderId="16" xfId="0" applyNumberFormat="1"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3" borderId="0" xfId="0" applyFont="1" applyFill="1" applyAlignment="1" applyProtection="1">
      <alignment vertical="center"/>
      <protection/>
    </xf>
    <xf numFmtId="0" fontId="4" fillId="38" borderId="0" xfId="0" applyFont="1" applyFill="1" applyAlignment="1" applyProtection="1">
      <alignment vertical="center"/>
      <protection/>
    </xf>
    <xf numFmtId="0" fontId="4" fillId="33" borderId="16" xfId="0" applyFont="1" applyFill="1" applyBorder="1" applyAlignment="1" applyProtection="1">
      <alignment horizontal="center" vertical="center"/>
      <protection locked="0"/>
    </xf>
    <xf numFmtId="0" fontId="0" fillId="0" borderId="0" xfId="43" applyFont="1" applyFill="1" applyBorder="1" applyAlignment="1" applyProtection="1">
      <alignment horizontal="center" vertical="center" wrapText="1"/>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4" fillId="38" borderId="0" xfId="0" applyFont="1" applyFill="1" applyBorder="1" applyAlignment="1" applyProtection="1">
      <alignment vertical="center"/>
      <protection/>
    </xf>
    <xf numFmtId="0" fontId="62" fillId="38" borderId="0" xfId="0" applyFont="1" applyFill="1" applyBorder="1" applyAlignment="1" applyProtection="1">
      <alignment vertical="center"/>
      <protection/>
    </xf>
    <xf numFmtId="49" fontId="4" fillId="39" borderId="64" xfId="0" applyNumberFormat="1" applyFont="1" applyFill="1" applyBorder="1" applyAlignment="1">
      <alignment horizontal="center" vertical="center"/>
    </xf>
    <xf numFmtId="0" fontId="4" fillId="39" borderId="65" xfId="0" applyFont="1" applyFill="1" applyBorder="1" applyAlignment="1">
      <alignment horizontal="left" vertical="center"/>
    </xf>
    <xf numFmtId="0" fontId="4" fillId="39" borderId="65" xfId="0" applyFont="1" applyFill="1" applyBorder="1" applyAlignment="1">
      <alignment horizontal="center" vertical="center" shrinkToFit="1"/>
    </xf>
    <xf numFmtId="0" fontId="4" fillId="39" borderId="66" xfId="0" applyFont="1" applyFill="1" applyBorder="1" applyAlignment="1">
      <alignment horizontal="center" vertical="center"/>
    </xf>
    <xf numFmtId="0" fontId="4" fillId="39" borderId="67" xfId="0" applyFont="1" applyFill="1" applyBorder="1" applyAlignment="1">
      <alignment horizontal="center" vertical="center"/>
    </xf>
    <xf numFmtId="49" fontId="4" fillId="0" borderId="48" xfId="0" applyNumberFormat="1" applyFont="1" applyFill="1" applyBorder="1" applyAlignment="1">
      <alignment horizontal="left" vertical="center" indent="1"/>
    </xf>
    <xf numFmtId="0" fontId="4" fillId="0" borderId="0" xfId="0" applyFont="1" applyBorder="1" applyAlignment="1">
      <alignment horizontal="left" vertical="center"/>
    </xf>
    <xf numFmtId="0" fontId="4" fillId="0" borderId="0" xfId="0" applyFont="1" applyBorder="1" applyAlignment="1">
      <alignment horizontal="center" vertical="center" shrinkToFit="1"/>
    </xf>
    <xf numFmtId="0" fontId="4" fillId="0" borderId="58" xfId="0" applyFont="1" applyBorder="1" applyAlignment="1">
      <alignment horizontal="center" vertical="center"/>
    </xf>
    <xf numFmtId="0" fontId="4" fillId="0" borderId="68" xfId="0" applyFont="1" applyBorder="1" applyAlignment="1">
      <alignment horizontal="center" vertical="center"/>
    </xf>
    <xf numFmtId="0" fontId="4" fillId="39" borderId="64" xfId="0" applyFont="1" applyFill="1" applyBorder="1" applyAlignment="1">
      <alignment horizontal="center" vertical="center"/>
    </xf>
    <xf numFmtId="0" fontId="4" fillId="39" borderId="65" xfId="0" applyFont="1" applyFill="1" applyBorder="1" applyAlignment="1">
      <alignment horizontal="center" vertical="center"/>
    </xf>
    <xf numFmtId="0" fontId="4" fillId="0" borderId="58" xfId="0" applyFont="1" applyFill="1" applyBorder="1" applyAlignment="1" applyProtection="1">
      <alignment horizontal="center" vertical="center"/>
      <protection locked="0"/>
    </xf>
    <xf numFmtId="0" fontId="4" fillId="39" borderId="52" xfId="0" applyFont="1" applyFill="1" applyBorder="1" applyAlignment="1">
      <alignment horizontal="center" vertical="center"/>
    </xf>
    <xf numFmtId="0" fontId="4" fillId="39" borderId="6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70" xfId="0" applyFont="1" applyBorder="1" applyAlignment="1">
      <alignment horizontal="center" vertical="center"/>
    </xf>
    <xf numFmtId="0" fontId="4" fillId="0" borderId="0" xfId="0" applyFont="1" applyAlignment="1">
      <alignment horizontal="left" vertical="center"/>
    </xf>
    <xf numFmtId="0" fontId="4" fillId="0" borderId="0" xfId="0" applyNumberFormat="1" applyFont="1" applyAlignment="1">
      <alignment vertical="center"/>
    </xf>
    <xf numFmtId="0" fontId="4" fillId="40" borderId="54" xfId="0" applyFont="1" applyFill="1" applyBorder="1" applyAlignment="1">
      <alignment horizontal="center" vertical="center"/>
    </xf>
    <xf numFmtId="0" fontId="4" fillId="40" borderId="54" xfId="0" applyNumberFormat="1" applyFont="1" applyFill="1" applyBorder="1" applyAlignment="1">
      <alignment horizontal="center" vertical="center"/>
    </xf>
    <xf numFmtId="0" fontId="4" fillId="40" borderId="55" xfId="0" applyFont="1" applyFill="1" applyBorder="1" applyAlignment="1">
      <alignment horizontal="center" vertical="center" shrinkToFi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3"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5"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73" xfId="0" applyFont="1" applyBorder="1" applyAlignment="1">
      <alignment horizontal="center" vertical="center"/>
    </xf>
    <xf numFmtId="0" fontId="4" fillId="0" borderId="55" xfId="0" applyFont="1" applyBorder="1" applyAlignment="1">
      <alignment horizontal="center" vertical="center"/>
    </xf>
    <xf numFmtId="0" fontId="4" fillId="39" borderId="74" xfId="0" applyFont="1" applyFill="1" applyBorder="1" applyAlignment="1">
      <alignment horizontal="center" vertical="center"/>
    </xf>
    <xf numFmtId="0" fontId="4" fillId="39" borderId="18" xfId="0" applyNumberFormat="1" applyFont="1" applyFill="1" applyBorder="1" applyAlignment="1">
      <alignment horizontal="center" vertical="center"/>
    </xf>
    <xf numFmtId="0" fontId="4" fillId="39" borderId="75" xfId="0" applyFont="1" applyFill="1" applyBorder="1" applyAlignment="1">
      <alignment horizontal="center" vertical="center"/>
    </xf>
    <xf numFmtId="0" fontId="4" fillId="39" borderId="55" xfId="0" applyFont="1" applyFill="1" applyBorder="1" applyAlignment="1">
      <alignment horizontal="center" vertical="center" shrinkToFit="1"/>
    </xf>
    <xf numFmtId="0" fontId="4" fillId="0" borderId="20" xfId="0" applyFont="1" applyBorder="1" applyAlignment="1">
      <alignment horizontal="center" vertical="center"/>
    </xf>
    <xf numFmtId="176" fontId="4" fillId="0" borderId="76"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176" fontId="4" fillId="0" borderId="59" xfId="0" applyNumberFormat="1" applyFont="1" applyBorder="1" applyAlignment="1">
      <alignment horizontal="center" vertical="center"/>
    </xf>
    <xf numFmtId="0" fontId="4" fillId="0" borderId="61" xfId="0" applyFont="1" applyBorder="1" applyAlignment="1">
      <alignment horizontal="center" vertical="center"/>
    </xf>
    <xf numFmtId="176" fontId="4" fillId="0" borderId="77" xfId="0" applyNumberFormat="1" applyFont="1" applyBorder="1" applyAlignment="1">
      <alignment horizontal="center" vertical="center"/>
    </xf>
    <xf numFmtId="0" fontId="4" fillId="0" borderId="78" xfId="0" applyFont="1" applyBorder="1" applyAlignment="1">
      <alignment horizontal="center" vertical="center" wrapText="1"/>
    </xf>
    <xf numFmtId="176" fontId="4" fillId="0" borderId="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79" xfId="0" applyFont="1" applyBorder="1" applyAlignment="1">
      <alignment horizontal="center" vertical="center"/>
    </xf>
    <xf numFmtId="0" fontId="4" fillId="0" borderId="79" xfId="0" applyNumberFormat="1" applyFont="1" applyBorder="1" applyAlignment="1">
      <alignment horizontal="center" vertical="center"/>
    </xf>
    <xf numFmtId="176" fontId="4" fillId="0" borderId="80"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63" xfId="0" applyFont="1" applyBorder="1" applyAlignment="1">
      <alignment horizontal="center" vertical="center"/>
    </xf>
    <xf numFmtId="176" fontId="4" fillId="0" borderId="81" xfId="0" applyNumberFormat="1" applyFont="1" applyBorder="1" applyAlignment="1">
      <alignment horizontal="center" vertical="center"/>
    </xf>
    <xf numFmtId="0" fontId="4" fillId="0" borderId="0" xfId="0" applyFont="1" applyAlignment="1">
      <alignment horizontal="center" vertical="center"/>
    </xf>
    <xf numFmtId="0" fontId="4" fillId="39" borderId="18" xfId="0" applyFont="1" applyFill="1" applyBorder="1" applyAlignment="1">
      <alignment horizontal="center" vertical="center"/>
    </xf>
    <xf numFmtId="0" fontId="4" fillId="39" borderId="54" xfId="0" applyFont="1" applyFill="1" applyBorder="1" applyAlignment="1">
      <alignment horizontal="center" vertical="center"/>
    </xf>
    <xf numFmtId="0" fontId="4" fillId="0" borderId="82" xfId="0" applyFont="1" applyBorder="1" applyAlignment="1">
      <alignment vertical="center"/>
    </xf>
    <xf numFmtId="0" fontId="4" fillId="0" borderId="13" xfId="0" applyFont="1" applyBorder="1" applyAlignment="1">
      <alignment horizontal="center" vertical="center"/>
    </xf>
    <xf numFmtId="0" fontId="4" fillId="0" borderId="83" xfId="0" applyFont="1" applyBorder="1" applyAlignment="1">
      <alignmen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84" xfId="0" applyFont="1" applyBorder="1" applyAlignment="1">
      <alignment vertical="center"/>
    </xf>
    <xf numFmtId="0" fontId="4" fillId="0" borderId="0" xfId="0" applyNumberFormat="1" applyFont="1" applyBorder="1" applyAlignment="1">
      <alignment horizontal="left" vertical="center"/>
    </xf>
    <xf numFmtId="179"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horizontal="right" vertical="center"/>
    </xf>
    <xf numFmtId="180" fontId="4" fillId="0" borderId="0" xfId="0" applyNumberFormat="1" applyFont="1" applyAlignment="1">
      <alignment horizontal="right" vertical="center"/>
    </xf>
    <xf numFmtId="0" fontId="4" fillId="0" borderId="8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59" xfId="0" applyFont="1" applyBorder="1" applyAlignment="1">
      <alignment horizontal="center" vertical="center"/>
    </xf>
    <xf numFmtId="0" fontId="4" fillId="0" borderId="80" xfId="0" applyFont="1" applyBorder="1" applyAlignment="1">
      <alignment horizontal="center" vertical="center"/>
    </xf>
    <xf numFmtId="0" fontId="4" fillId="0" borderId="85" xfId="0" applyFont="1" applyBorder="1" applyAlignment="1">
      <alignment horizontal="center" vertical="center"/>
    </xf>
    <xf numFmtId="0" fontId="4" fillId="0" borderId="68" xfId="0" applyFont="1" applyBorder="1" applyAlignment="1">
      <alignment vertical="center"/>
    </xf>
    <xf numFmtId="176" fontId="4" fillId="0" borderId="33"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40" borderId="74" xfId="0" applyFont="1" applyFill="1" applyBorder="1" applyAlignment="1">
      <alignment horizontal="center" vertical="center"/>
    </xf>
    <xf numFmtId="0" fontId="4" fillId="0" borderId="86" xfId="0" applyFont="1" applyBorder="1" applyAlignment="1">
      <alignment horizontal="center" vertical="center"/>
    </xf>
    <xf numFmtId="0" fontId="4" fillId="0" borderId="19"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7" xfId="0" applyFont="1" applyBorder="1" applyAlignment="1">
      <alignment horizontal="center" vertical="center"/>
    </xf>
    <xf numFmtId="0" fontId="4" fillId="0" borderId="87" xfId="0" applyFont="1" applyBorder="1" applyAlignment="1">
      <alignment horizontal="center" vertical="center"/>
    </xf>
    <xf numFmtId="0" fontId="4" fillId="0" borderId="74" xfId="0" applyFont="1" applyBorder="1" applyAlignment="1">
      <alignment horizontal="center" vertical="center"/>
    </xf>
    <xf numFmtId="0" fontId="0" fillId="38" borderId="0" xfId="0" applyFill="1" applyAlignment="1">
      <alignment horizontal="center" vertical="top" wrapText="1"/>
    </xf>
    <xf numFmtId="0" fontId="4" fillId="39" borderId="54" xfId="0" applyFont="1" applyFill="1" applyBorder="1" applyAlignment="1">
      <alignment horizontal="center" vertical="center" shrinkToFit="1"/>
    </xf>
    <xf numFmtId="0" fontId="0" fillId="0" borderId="0" xfId="0" applyFont="1" applyAlignment="1">
      <alignment horizontal="left" vertical="top" wrapText="1"/>
    </xf>
    <xf numFmtId="0" fontId="7" fillId="0" borderId="0" xfId="0" applyFont="1" applyAlignment="1">
      <alignment horizontal="left" vertical="top" wrapText="1"/>
    </xf>
    <xf numFmtId="183" fontId="64" fillId="0" borderId="0" xfId="0" applyNumberFormat="1" applyFont="1" applyAlignment="1">
      <alignment horizontal="right" vertical="top"/>
    </xf>
    <xf numFmtId="183" fontId="64" fillId="0" borderId="0" xfId="0" applyNumberFormat="1" applyFont="1" applyAlignment="1">
      <alignment horizontal="right" vertical="center"/>
    </xf>
    <xf numFmtId="184" fontId="64" fillId="0" borderId="0" xfId="0" applyNumberFormat="1" applyFont="1" applyAlignment="1">
      <alignment horizontal="right" vertical="center"/>
    </xf>
    <xf numFmtId="185" fontId="64" fillId="0" borderId="0" xfId="0" applyNumberFormat="1" applyFont="1" applyAlignment="1">
      <alignment horizontal="right" vertical="center"/>
    </xf>
    <xf numFmtId="189" fontId="16" fillId="0" borderId="0" xfId="0" applyNumberFormat="1" applyFont="1" applyAlignment="1">
      <alignment horizontal="right" vertical="top" wrapText="1"/>
    </xf>
    <xf numFmtId="0" fontId="0" fillId="0" borderId="0" xfId="0" applyFill="1" applyAlignment="1">
      <alignment horizontal="center" vertical="top" wrapText="1"/>
    </xf>
    <xf numFmtId="0" fontId="4" fillId="39" borderId="55" xfId="0" applyFont="1" applyFill="1" applyBorder="1" applyAlignment="1">
      <alignment horizontal="center" vertical="center"/>
    </xf>
    <xf numFmtId="0" fontId="7" fillId="0" borderId="0" xfId="0" applyFont="1" applyFill="1" applyBorder="1" applyAlignment="1">
      <alignment horizontal="left" vertical="top"/>
    </xf>
    <xf numFmtId="181" fontId="6" fillId="0" borderId="0" xfId="0" applyNumberFormat="1" applyFont="1" applyBorder="1" applyAlignment="1" applyProtection="1">
      <alignment vertical="center"/>
      <protection locked="0"/>
    </xf>
    <xf numFmtId="182" fontId="6" fillId="0" borderId="0" xfId="0" applyNumberFormat="1" applyFont="1" applyAlignment="1" applyProtection="1">
      <alignment horizontal="right" vertical="center"/>
      <protection locked="0"/>
    </xf>
    <xf numFmtId="188" fontId="8" fillId="0" borderId="33" xfId="61" applyNumberFormat="1" applyFont="1" applyBorder="1" applyAlignment="1">
      <alignment horizontal="right" vertical="center"/>
      <protection/>
    </xf>
    <xf numFmtId="0" fontId="65" fillId="0" borderId="0" xfId="0" applyFont="1" applyFill="1" applyBorder="1" applyAlignment="1">
      <alignment vertical="center"/>
    </xf>
    <xf numFmtId="0" fontId="4" fillId="0" borderId="6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11" xfId="0" applyFont="1" applyBorder="1" applyAlignment="1">
      <alignment horizontal="center" vertical="center"/>
    </xf>
    <xf numFmtId="0" fontId="4" fillId="33"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NumberFormat="1" applyFont="1" applyFill="1" applyAlignment="1" applyProtection="1">
      <alignment vertical="center"/>
      <protection/>
    </xf>
    <xf numFmtId="0" fontId="66" fillId="0" borderId="0" xfId="0" applyFont="1" applyAlignment="1">
      <alignment horizontal="right" vertical="top"/>
    </xf>
    <xf numFmtId="190" fontId="4" fillId="33" borderId="16" xfId="0" applyNumberFormat="1"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NumberFormat="1" applyFont="1" applyFill="1" applyBorder="1" applyAlignment="1">
      <alignment horizontal="right" vertical="center"/>
    </xf>
    <xf numFmtId="180" fontId="4" fillId="0" borderId="0" xfId="0" applyNumberFormat="1" applyFont="1" applyFill="1" applyAlignment="1">
      <alignment horizontal="right" vertical="center"/>
    </xf>
    <xf numFmtId="0" fontId="4" fillId="0" borderId="88" xfId="0" applyFont="1" applyBorder="1" applyAlignment="1">
      <alignment horizontal="center" vertical="center"/>
    </xf>
    <xf numFmtId="0" fontId="4" fillId="0" borderId="64" xfId="0" applyFont="1" applyBorder="1" applyAlignment="1">
      <alignment horizontal="center" vertical="center"/>
    </xf>
    <xf numFmtId="0" fontId="4" fillId="0" borderId="89" xfId="0" applyFont="1" applyBorder="1" applyAlignment="1">
      <alignment horizontal="center" vertical="center"/>
    </xf>
    <xf numFmtId="0" fontId="4" fillId="0" borderId="70" xfId="0" applyFont="1" applyBorder="1" applyAlignment="1">
      <alignment horizontal="center" vertical="center" shrinkToFit="1"/>
    </xf>
    <xf numFmtId="0" fontId="4" fillId="0" borderId="89" xfId="0" applyFont="1" applyBorder="1" applyAlignment="1">
      <alignment vertical="center" shrinkToFit="1"/>
    </xf>
    <xf numFmtId="0" fontId="4" fillId="0" borderId="33" xfId="0" applyFont="1" applyBorder="1" applyAlignment="1">
      <alignment vertical="center" shrinkToFit="1"/>
    </xf>
    <xf numFmtId="194" fontId="17" fillId="0" borderId="0" xfId="0" applyNumberFormat="1" applyFont="1" applyAlignment="1">
      <alignment horizontal="center" vertical="center"/>
    </xf>
    <xf numFmtId="195" fontId="17" fillId="0" borderId="0" xfId="0" applyNumberFormat="1" applyFont="1" applyAlignment="1">
      <alignment horizontal="center" vertical="center"/>
    </xf>
    <xf numFmtId="196" fontId="17" fillId="0" borderId="0" xfId="0" applyNumberFormat="1" applyFont="1" applyAlignment="1">
      <alignment horizontal="left" vertical="center"/>
    </xf>
    <xf numFmtId="0" fontId="17" fillId="0" borderId="0" xfId="0" applyNumberFormat="1" applyFont="1" applyAlignment="1">
      <alignment vertical="center"/>
    </xf>
    <xf numFmtId="198" fontId="17" fillId="0" borderId="0" xfId="0" applyNumberFormat="1" applyFont="1" applyAlignment="1">
      <alignment vertical="center"/>
    </xf>
    <xf numFmtId="0" fontId="67" fillId="41" borderId="0" xfId="0" applyFont="1" applyFill="1" applyAlignment="1">
      <alignment horizontal="center" vertical="top"/>
    </xf>
    <xf numFmtId="0" fontId="48" fillId="0" borderId="36" xfId="43"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3" fillId="36" borderId="36" xfId="0" applyFont="1" applyFill="1" applyBorder="1" applyAlignment="1">
      <alignment horizontal="center" vertical="top"/>
    </xf>
    <xf numFmtId="0" fontId="63" fillId="36" borderId="18" xfId="0" applyFont="1" applyFill="1" applyBorder="1" applyAlignment="1">
      <alignment horizontal="center" vertical="top"/>
    </xf>
    <xf numFmtId="0" fontId="63" fillId="36" borderId="32" xfId="0" applyFont="1" applyFill="1" applyBorder="1" applyAlignment="1">
      <alignment horizontal="center" vertical="top"/>
    </xf>
    <xf numFmtId="0" fontId="4" fillId="0" borderId="0" xfId="0" applyFont="1" applyAlignment="1">
      <alignment horizontal="center" vertical="center"/>
    </xf>
    <xf numFmtId="0" fontId="4" fillId="39" borderId="90" xfId="0" applyFont="1" applyFill="1" applyBorder="1" applyAlignment="1">
      <alignment horizontal="center" vertical="center"/>
    </xf>
    <xf numFmtId="0" fontId="4" fillId="39" borderId="55" xfId="0" applyFont="1" applyFill="1" applyBorder="1" applyAlignment="1">
      <alignment horizontal="center" vertical="center"/>
    </xf>
    <xf numFmtId="0" fontId="4" fillId="0" borderId="91" xfId="0" applyFont="1" applyBorder="1" applyAlignment="1">
      <alignment horizontal="center" vertical="center"/>
    </xf>
    <xf numFmtId="0" fontId="4" fillId="0" borderId="26" xfId="0" applyFont="1" applyBorder="1" applyAlignment="1">
      <alignment horizontal="center" vertical="center"/>
    </xf>
    <xf numFmtId="0" fontId="4" fillId="0" borderId="92" xfId="0" applyFont="1" applyBorder="1" applyAlignment="1">
      <alignment horizontal="center" vertical="center"/>
    </xf>
    <xf numFmtId="177" fontId="4" fillId="0" borderId="0" xfId="0" applyNumberFormat="1" applyFont="1" applyBorder="1" applyAlignment="1">
      <alignment horizontal="left"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61"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left" vertical="center"/>
    </xf>
    <xf numFmtId="0" fontId="4" fillId="40" borderId="36" xfId="0" applyFont="1" applyFill="1" applyBorder="1" applyAlignment="1">
      <alignment horizontal="center" vertical="center"/>
    </xf>
    <xf numFmtId="0" fontId="4" fillId="40" borderId="32" xfId="0" applyFont="1" applyFill="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39" borderId="36" xfId="0" applyFont="1" applyFill="1" applyBorder="1" applyAlignment="1">
      <alignment horizontal="center" vertical="center"/>
    </xf>
    <xf numFmtId="0" fontId="4" fillId="39" borderId="32" xfId="0" applyFont="1" applyFill="1" applyBorder="1" applyAlignment="1">
      <alignment horizontal="center" vertical="center"/>
    </xf>
    <xf numFmtId="0" fontId="4" fillId="0" borderId="93" xfId="0" applyFont="1" applyBorder="1" applyAlignment="1">
      <alignment horizontal="center" vertical="center"/>
    </xf>
    <xf numFmtId="0" fontId="4" fillId="0" borderId="36" xfId="0" applyFont="1" applyBorder="1" applyAlignment="1">
      <alignment horizontal="distributed" vertical="center"/>
    </xf>
    <xf numFmtId="0" fontId="4" fillId="0" borderId="32" xfId="0" applyFont="1" applyBorder="1" applyAlignment="1">
      <alignment horizontal="distributed" vertical="center"/>
    </xf>
    <xf numFmtId="0" fontId="9" fillId="0" borderId="35" xfId="0" applyFont="1" applyBorder="1" applyAlignment="1">
      <alignment horizontal="center" vertical="center"/>
    </xf>
    <xf numFmtId="0" fontId="4" fillId="0" borderId="52" xfId="0" applyFont="1" applyBorder="1" applyAlignment="1">
      <alignment horizontal="distributed" vertical="center"/>
    </xf>
    <xf numFmtId="0" fontId="4" fillId="0" borderId="94" xfId="0" applyFont="1" applyBorder="1" applyAlignment="1">
      <alignment horizontal="distributed" vertical="center"/>
    </xf>
    <xf numFmtId="0" fontId="4" fillId="0" borderId="48" xfId="0" applyFont="1" applyBorder="1" applyAlignment="1">
      <alignment horizontal="distributed" vertical="center"/>
    </xf>
    <xf numFmtId="0" fontId="4" fillId="0" borderId="95" xfId="0" applyFont="1" applyBorder="1" applyAlignment="1">
      <alignment horizontal="distributed" vertical="center"/>
    </xf>
    <xf numFmtId="0" fontId="4" fillId="0" borderId="37" xfId="0" applyFont="1" applyBorder="1" applyAlignment="1">
      <alignment horizontal="distributed" vertical="center"/>
    </xf>
    <xf numFmtId="0" fontId="4" fillId="0" borderId="96" xfId="0" applyFont="1" applyBorder="1" applyAlignment="1">
      <alignment horizontal="distributed" vertical="center"/>
    </xf>
    <xf numFmtId="0" fontId="12" fillId="0" borderId="0" xfId="0" applyFont="1" applyAlignment="1">
      <alignment horizontal="center" vertical="center"/>
    </xf>
    <xf numFmtId="0" fontId="4" fillId="0" borderId="18" xfId="0" applyFont="1" applyBorder="1" applyAlignment="1">
      <alignment horizontal="center" vertical="center"/>
    </xf>
    <xf numFmtId="0" fontId="14" fillId="0" borderId="45" xfId="61" applyFont="1" applyBorder="1" applyAlignment="1">
      <alignment horizontal="center" vertical="center"/>
      <protection/>
    </xf>
    <xf numFmtId="0" fontId="14" fillId="0" borderId="0" xfId="61" applyFont="1" applyBorder="1" applyAlignment="1">
      <alignment horizontal="center" vertical="center"/>
      <protection/>
    </xf>
    <xf numFmtId="0" fontId="14" fillId="0" borderId="46" xfId="61" applyFont="1" applyBorder="1" applyAlignment="1">
      <alignment horizontal="center" vertical="center"/>
      <protection/>
    </xf>
    <xf numFmtId="0" fontId="0" fillId="0" borderId="97" xfId="61" applyFill="1" applyBorder="1" applyAlignment="1">
      <alignment horizontal="center" vertical="center"/>
      <protection/>
    </xf>
    <xf numFmtId="0" fontId="0" fillId="0" borderId="98" xfId="61" applyFill="1" applyBorder="1" applyAlignment="1">
      <alignment horizontal="center" vertical="center"/>
      <protection/>
    </xf>
    <xf numFmtId="0" fontId="6"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到着票0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wai@yamamotogakuen-h.ed.jp?subject=&#22899;&#23376;&#20844;4&#23665;&#24418;&#21271;&#26449;&#23665;&#22320;&#21306;&#39640;&#31561;&#23398;&#26657;&#26032;&#20154;&#32207;&#21512;&#20307;&#32946;&#22823;&#20250;&#21442;&#21152;&#30003;&#36796;&#12415;[&#30003;&#36796;&#26360;&#12539;&#12501;&#12449;&#12452;&#12523;&#28155;&#20184;]20170905&amp;body=&#20214;&#21517;&#12395;&#12388;&#12365;&#12414;&#12375;&#12390;&#28155;&#20184;&#26360;&#39006;&#12398;&#36890;&#12426;&#30003;&#12375;&#36796;&#12415;&#12414;&#12377;&#12290;"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2060"/>
  </sheetPr>
  <dimension ref="A1:J27"/>
  <sheetViews>
    <sheetView tabSelected="1" zoomScalePageLayoutView="0" workbookViewId="0" topLeftCell="A1">
      <selection activeCell="K14" sqref="K14"/>
    </sheetView>
  </sheetViews>
  <sheetFormatPr defaultColWidth="12.5" defaultRowHeight="14.25"/>
  <cols>
    <col min="1" max="1" width="6.19921875" style="73" customWidth="1"/>
    <col min="2" max="2" width="12.5" style="68" customWidth="1"/>
    <col min="3" max="3" width="6.19921875" style="68" customWidth="1"/>
    <col min="4" max="4" width="12.5" style="68" customWidth="1"/>
    <col min="5" max="5" width="6.19921875" style="69" customWidth="1"/>
    <col min="6" max="6" width="12.5" style="69" customWidth="1"/>
    <col min="7" max="7" width="6.19921875" style="68" customWidth="1"/>
    <col min="8" max="8" width="12.5" style="68" customWidth="1"/>
    <col min="9" max="9" width="6.19921875" style="68" customWidth="1"/>
    <col min="10" max="10" width="12.5" style="68" customWidth="1"/>
    <col min="11" max="11" width="6.19921875" style="68" customWidth="1"/>
    <col min="12" max="16384" width="12.5" style="68" customWidth="1"/>
  </cols>
  <sheetData>
    <row r="1" spans="1:10" s="67" customFormat="1" ht="30.75">
      <c r="A1" s="72"/>
      <c r="B1" s="348" t="s">
        <v>157</v>
      </c>
      <c r="C1" s="348"/>
      <c r="D1" s="348"/>
      <c r="E1" s="348"/>
      <c r="F1" s="348"/>
      <c r="G1" s="348"/>
      <c r="H1" s="348"/>
      <c r="I1" s="348"/>
      <c r="J1" s="348"/>
    </row>
    <row r="3" spans="2:10" ht="13.5">
      <c r="B3" s="71" t="s">
        <v>59</v>
      </c>
      <c r="D3" s="77" t="s">
        <v>57</v>
      </c>
      <c r="F3" s="302" t="s">
        <v>58</v>
      </c>
      <c r="G3" s="311"/>
      <c r="H3" s="70" t="s">
        <v>138</v>
      </c>
      <c r="J3" s="76" t="s">
        <v>60</v>
      </c>
    </row>
    <row r="4" spans="2:8" ht="13.5">
      <c r="B4" s="80">
        <v>1</v>
      </c>
      <c r="F4" s="81"/>
      <c r="H4" s="80"/>
    </row>
    <row r="5" spans="1:9" ht="13.5">
      <c r="A5" s="74"/>
      <c r="B5" s="190"/>
      <c r="I5" s="83"/>
    </row>
    <row r="6" ht="13.5">
      <c r="B6" s="190"/>
    </row>
    <row r="7" spans="1:2" ht="13.5">
      <c r="A7" s="74"/>
      <c r="B7" s="190"/>
    </row>
    <row r="8" spans="2:8" ht="13.5">
      <c r="B8" s="80">
        <v>2</v>
      </c>
      <c r="F8" s="81"/>
      <c r="H8" s="80"/>
    </row>
    <row r="9" spans="1:9" ht="13.5" customHeight="1">
      <c r="A9" s="74"/>
      <c r="B9" s="86"/>
      <c r="I9" s="84"/>
    </row>
    <row r="10" spans="2:9" ht="13.5" customHeight="1">
      <c r="B10" s="87"/>
      <c r="D10" s="86"/>
      <c r="G10" s="84"/>
      <c r="I10" s="82"/>
    </row>
    <row r="11" spans="2:7" ht="13.5">
      <c r="B11" s="87"/>
      <c r="D11" s="87"/>
      <c r="F11" s="310" t="s">
        <v>132</v>
      </c>
      <c r="G11" s="306">
        <f>COUNTA('申込書(1)'!$C$9)-COUNTIF('申込書(1)'!$C$9,"")</f>
        <v>0</v>
      </c>
    </row>
    <row r="12" spans="2:7" ht="13.5">
      <c r="B12" s="80">
        <v>3</v>
      </c>
      <c r="D12" s="87"/>
      <c r="F12" s="310" t="s">
        <v>133</v>
      </c>
      <c r="G12" s="306">
        <f>COUNTA('申込書(1)'!$C$18)-COUNTIF('申込書(1)'!$C$18,"")</f>
        <v>0</v>
      </c>
    </row>
    <row r="13" spans="2:8" ht="13.5">
      <c r="B13" s="200"/>
      <c r="F13" s="310" t="s">
        <v>137</v>
      </c>
      <c r="G13" s="306">
        <f>COUNTA('申込書(1)'!$C$55:$C$58)-COUNTIF('申込書(1)'!$C$55:$C$58,"")</f>
        <v>0</v>
      </c>
      <c r="H13" s="317">
        <f>IF(G13&gt;G15,"← 参加ペア数を指導者数が超えています","")</f>
      </c>
    </row>
    <row r="14" spans="2:8" ht="13.5">
      <c r="B14" s="87"/>
      <c r="F14" s="310" t="s">
        <v>134</v>
      </c>
      <c r="G14" s="307">
        <f>COUNTA('申込書(1)'!$C$10:$C$17)-COUNTIF('申込書(1)'!$C$10:$C$17,"")</f>
        <v>0</v>
      </c>
      <c r="H14" s="75"/>
    </row>
    <row r="15" spans="2:8" ht="13.5">
      <c r="B15" s="87"/>
      <c r="F15" s="310" t="s">
        <v>135</v>
      </c>
      <c r="G15" s="308">
        <f>(COUNTA('申込書(1)'!$C$21:$C$52)-COUNTIF('申込書(1)'!$C$21:$C$52,"")+COUNTA('申込書(2)'!$C$9:$C$24)-COUNTIF('申込書(2)'!$C$9:$C$24,""))/2</f>
        <v>0</v>
      </c>
      <c r="H15" s="75"/>
    </row>
    <row r="16" spans="6:8" ht="13.5">
      <c r="F16" s="310" t="s">
        <v>136</v>
      </c>
      <c r="G16" s="309">
        <f>(COUNTA('申込書(2)'!$C$27:$C$50)-COUNTIF('申込書(2)'!$C$27:$C$50,""))/2</f>
        <v>0</v>
      </c>
      <c r="H16" s="75"/>
    </row>
    <row r="17" spans="6:8" ht="13.5" customHeight="1">
      <c r="F17" s="310" t="s">
        <v>151</v>
      </c>
      <c r="G17" s="307">
        <f>COUNTA('申込書(1)'!$B$10:$B$17)-COUNTBLANK('申込書(1)'!$B$10:$B$17)</f>
        <v>0</v>
      </c>
      <c r="H17" s="75"/>
    </row>
    <row r="18" spans="4:10" ht="13.5">
      <c r="D18" s="313"/>
      <c r="F18" s="305"/>
      <c r="G18" s="85"/>
      <c r="H18" s="352" t="s">
        <v>146</v>
      </c>
      <c r="I18" s="353"/>
      <c r="J18" s="354"/>
    </row>
    <row r="19" spans="4:10" ht="13.5">
      <c r="D19" s="313"/>
      <c r="F19" s="304"/>
      <c r="H19" s="349" t="s">
        <v>156</v>
      </c>
      <c r="I19" s="350"/>
      <c r="J19" s="351"/>
    </row>
    <row r="20" spans="4:10" ht="13.5">
      <c r="D20" s="313"/>
      <c r="J20" s="327" t="s">
        <v>147</v>
      </c>
    </row>
    <row r="21" spans="2:10" ht="13.5" customHeight="1">
      <c r="B21" s="313"/>
      <c r="C21" s="313"/>
      <c r="D21" s="313"/>
      <c r="E21" s="313"/>
      <c r="F21" s="313"/>
      <c r="J21" s="327" t="s">
        <v>148</v>
      </c>
    </row>
    <row r="22" spans="2:6" ht="13.5">
      <c r="B22" s="313"/>
      <c r="C22" s="313"/>
      <c r="D22" s="313"/>
      <c r="E22" s="313"/>
      <c r="F22" s="313"/>
    </row>
    <row r="23" spans="2:6" ht="13.5">
      <c r="B23" s="313"/>
      <c r="C23" s="313"/>
      <c r="D23" s="313"/>
      <c r="E23" s="313"/>
      <c r="F23" s="313"/>
    </row>
    <row r="24" spans="2:6" ht="13.5" customHeight="1">
      <c r="B24" s="313"/>
      <c r="C24" s="313"/>
      <c r="D24" s="313"/>
      <c r="E24" s="313"/>
      <c r="F24" s="313"/>
    </row>
    <row r="25" spans="2:6" ht="13.5">
      <c r="B25" s="313"/>
      <c r="C25" s="313"/>
      <c r="E25" s="313"/>
      <c r="F25" s="313"/>
    </row>
    <row r="26" spans="2:6" ht="13.5">
      <c r="B26" s="313"/>
      <c r="C26" s="313"/>
      <c r="E26" s="313"/>
      <c r="F26" s="313"/>
    </row>
    <row r="27" spans="2:6" ht="13.5">
      <c r="B27" s="313"/>
      <c r="C27" s="313"/>
      <c r="E27" s="313"/>
      <c r="F27" s="313"/>
    </row>
  </sheetData>
  <sheetProtection selectLockedCells="1"/>
  <mergeCells count="3">
    <mergeCell ref="B1:J1"/>
    <mergeCell ref="H19:J19"/>
    <mergeCell ref="H18:J18"/>
  </mergeCells>
  <hyperlinks>
    <hyperlink ref="H19" r:id="rId1" display="mailto:kawai@yamamotogakuen-h.ed.jp?subject=女子公4山形北村山地区高等学校新人総合体育大会参加申込み[申込書・ファイル添付]20170905&amp;body=件名につきまして添付書類の通り申し込みます。"/>
  </hyperlinks>
  <printOptions/>
  <pageMargins left="0.4724409448818898" right="0.4724409448818898" top="0.7480314960629921" bottom="0.7480314960629921" header="0.31496062992125984" footer="0.31496062992125984"/>
  <pageSetup horizontalDpi="600" verticalDpi="600" orientation="portrait" paperSize="9" scale="95" r:id="rId3"/>
  <legacyDrawing r:id="rId2"/>
</worksheet>
</file>

<file path=xl/worksheets/sheet10.xml><?xml version="1.0" encoding="utf-8"?>
<worksheet xmlns="http://schemas.openxmlformats.org/spreadsheetml/2006/main" xmlns:r="http://schemas.openxmlformats.org/officeDocument/2006/relationships">
  <dimension ref="C1:G24"/>
  <sheetViews>
    <sheetView zoomScalePageLayoutView="0" workbookViewId="0" topLeftCell="A1">
      <selection activeCell="D1" sqref="D1:D24"/>
    </sheetView>
  </sheetViews>
  <sheetFormatPr defaultColWidth="8.796875" defaultRowHeight="14.25"/>
  <sheetData>
    <row r="1" spans="3:7" ht="13.5">
      <c r="E1">
        <v>1</v>
      </c>
      <c r="G1" t="s">
        <v>150</v>
      </c>
    </row>
    <row r="2" spans="3:7" ht="13.5">
      <c r="E2">
        <v>2</v>
      </c>
      <c r="G2" t="s">
        <v>150</v>
      </c>
    </row>
    <row r="3" spans="3:7" ht="13.5">
      <c r="E3">
        <v>3</v>
      </c>
      <c r="G3" t="s">
        <v>150</v>
      </c>
    </row>
    <row r="4" spans="3:7" ht="13.5">
      <c r="E4">
        <v>4</v>
      </c>
      <c r="G4" t="s">
        <v>150</v>
      </c>
    </row>
    <row r="5" spans="3:7" ht="13.5">
      <c r="E5">
        <v>5</v>
      </c>
      <c r="G5" t="s">
        <v>150</v>
      </c>
    </row>
    <row r="6" spans="3:7" ht="13.5">
      <c r="E6">
        <v>6</v>
      </c>
      <c r="G6" t="s">
        <v>150</v>
      </c>
    </row>
    <row r="7" spans="3:7" ht="13.5">
      <c r="E7">
        <v>7</v>
      </c>
      <c r="G7" t="s">
        <v>150</v>
      </c>
    </row>
    <row r="8" spans="3:7" ht="13.5">
      <c r="E8">
        <v>8</v>
      </c>
      <c r="G8" t="s">
        <v>150</v>
      </c>
    </row>
    <row r="9" spans="3:7" ht="13.5">
      <c r="E9">
        <v>9</v>
      </c>
      <c r="G9" t="s">
        <v>150</v>
      </c>
    </row>
    <row r="10" spans="3:7" ht="13.5">
      <c r="E10">
        <v>10</v>
      </c>
      <c r="G10" t="s">
        <v>150</v>
      </c>
    </row>
    <row r="11" spans="3:7" ht="13.5">
      <c r="E11">
        <v>11</v>
      </c>
      <c r="G11" t="s">
        <v>150</v>
      </c>
    </row>
    <row r="12" spans="3:7" ht="13.5">
      <c r="E12">
        <v>12</v>
      </c>
      <c r="G12" t="s">
        <v>150</v>
      </c>
    </row>
    <row r="13" spans="3:7" ht="13.5">
      <c r="E13">
        <v>13</v>
      </c>
      <c r="G13" t="s">
        <v>150</v>
      </c>
    </row>
    <row r="14" spans="3:7" ht="13.5">
      <c r="E14">
        <v>14</v>
      </c>
      <c r="G14" t="s">
        <v>150</v>
      </c>
    </row>
    <row r="15" spans="3:7" ht="13.5">
      <c r="E15">
        <v>15</v>
      </c>
      <c r="G15" t="s">
        <v>150</v>
      </c>
    </row>
    <row r="16" spans="3:7" ht="13.5">
      <c r="E16">
        <v>16</v>
      </c>
      <c r="G16" t="s">
        <v>150</v>
      </c>
    </row>
    <row r="17" spans="3:7" ht="13.5">
      <c r="E17">
        <v>17</v>
      </c>
      <c r="G17" t="s">
        <v>150</v>
      </c>
    </row>
    <row r="18" spans="3:7" ht="13.5">
      <c r="E18">
        <v>18</v>
      </c>
      <c r="G18" t="s">
        <v>150</v>
      </c>
    </row>
    <row r="19" spans="3:7" ht="13.5">
      <c r="E19">
        <v>19</v>
      </c>
      <c r="G19" t="s">
        <v>150</v>
      </c>
    </row>
    <row r="20" spans="3:7" ht="13.5">
      <c r="E20">
        <v>20</v>
      </c>
      <c r="G20" t="s">
        <v>150</v>
      </c>
    </row>
    <row r="21" spans="3:7" ht="13.5">
      <c r="E21">
        <v>21</v>
      </c>
      <c r="G21" t="s">
        <v>150</v>
      </c>
    </row>
    <row r="22" spans="3:7" ht="13.5">
      <c r="E22">
        <v>22</v>
      </c>
      <c r="G22" t="s">
        <v>150</v>
      </c>
    </row>
    <row r="23" spans="3:7" ht="13.5">
      <c r="E23">
        <v>23</v>
      </c>
      <c r="G23" t="s">
        <v>150</v>
      </c>
    </row>
    <row r="24" spans="3:7" ht="13.5">
      <c r="E24">
        <v>24</v>
      </c>
      <c r="G24" t="s">
        <v>150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D4"/>
  <sheetViews>
    <sheetView zoomScalePageLayoutView="0" workbookViewId="0" topLeftCell="A1">
      <selection activeCell="C1" sqref="C1:D4"/>
    </sheetView>
  </sheetViews>
  <sheetFormatPr defaultColWidth="8.796875" defaultRowHeight="14.25"/>
  <sheetData>
    <row r="1" spans="2:4" ht="13.5">
      <c r="B1">
        <v>1</v>
      </c>
    </row>
    <row r="2" spans="2:4" ht="13.5">
      <c r="B2">
        <v>2</v>
      </c>
    </row>
    <row r="3" spans="2:4" ht="13.5">
      <c r="B3">
        <v>3</v>
      </c>
    </row>
    <row r="4" spans="2:4" ht="13.5">
      <c r="B4">
        <v>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11"/>
  <sheetViews>
    <sheetView zoomScalePageLayoutView="0" workbookViewId="0" topLeftCell="A1">
      <selection activeCell="A11" sqref="A11"/>
    </sheetView>
  </sheetViews>
  <sheetFormatPr defaultColWidth="8.796875" defaultRowHeight="14.25"/>
  <sheetData>
    <row r="2" ht="13.5"/>
    <row r="11" 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C000"/>
  </sheetPr>
  <dimension ref="A1:M34"/>
  <sheetViews>
    <sheetView zoomScalePageLayoutView="0" workbookViewId="0" topLeftCell="A1">
      <selection activeCell="C2" sqref="C2:D11"/>
    </sheetView>
  </sheetViews>
  <sheetFormatPr defaultColWidth="3.796875" defaultRowHeight="15" customHeight="1"/>
  <cols>
    <col min="1" max="1" width="3.69921875" style="1" customWidth="1"/>
    <col min="2" max="2" width="12.5" style="2" customWidth="1"/>
    <col min="3" max="4" width="12.5" style="1" customWidth="1"/>
    <col min="5" max="5" width="3.69921875" style="1" customWidth="1"/>
    <col min="6" max="13" width="3.69921875" style="1" hidden="1" customWidth="1"/>
    <col min="14" max="16384" width="3.69921875" style="1" customWidth="1"/>
  </cols>
  <sheetData>
    <row r="1" spans="2:4" s="30" customFormat="1" ht="15" customHeight="1">
      <c r="B1" s="29" t="s">
        <v>110</v>
      </c>
      <c r="C1" s="39"/>
      <c r="D1" s="39"/>
    </row>
    <row r="2" spans="1:13" ht="15" customHeight="1">
      <c r="A2" s="3">
        <v>1</v>
      </c>
      <c r="B2" s="4" t="s">
        <v>46</v>
      </c>
      <c r="C2" s="191"/>
      <c r="D2" s="192"/>
      <c r="F2" s="325"/>
      <c r="I2" s="198">
        <v>3</v>
      </c>
      <c r="J2" s="198" t="s">
        <v>18</v>
      </c>
      <c r="K2" s="198" t="s">
        <v>109</v>
      </c>
      <c r="L2" s="198" t="s">
        <v>19</v>
      </c>
      <c r="M2" s="198" t="s">
        <v>16</v>
      </c>
    </row>
    <row r="3" spans="1:13" ht="15" customHeight="1">
      <c r="A3" s="5">
        <v>2</v>
      </c>
      <c r="B3" s="6" t="s">
        <v>4</v>
      </c>
      <c r="C3" s="183"/>
      <c r="D3" s="193"/>
      <c r="F3" s="325"/>
      <c r="I3" s="198">
        <v>4</v>
      </c>
      <c r="J3" s="198" t="s">
        <v>48</v>
      </c>
      <c r="K3" s="198" t="s">
        <v>62</v>
      </c>
      <c r="L3" s="198" t="s">
        <v>20</v>
      </c>
      <c r="M3" s="198" t="s">
        <v>17</v>
      </c>
    </row>
    <row r="4" spans="1:13" ht="15" customHeight="1">
      <c r="A4" s="5">
        <v>3</v>
      </c>
      <c r="B4" s="6" t="s">
        <v>45</v>
      </c>
      <c r="C4" s="183"/>
      <c r="D4" s="328"/>
      <c r="F4" s="324">
        <f>C4&amp;D4</f>
      </c>
      <c r="G4" s="326"/>
      <c r="I4" s="198">
        <v>5</v>
      </c>
      <c r="J4" s="198" t="s">
        <v>21</v>
      </c>
      <c r="K4" s="198" t="s">
        <v>61</v>
      </c>
      <c r="M4" s="198" t="s">
        <v>36</v>
      </c>
    </row>
    <row r="5" spans="1:13" ht="15" customHeight="1">
      <c r="A5" s="5">
        <v>4</v>
      </c>
      <c r="B5" s="6" t="s">
        <v>139</v>
      </c>
      <c r="C5" s="183"/>
      <c r="D5" s="193"/>
      <c r="F5" s="325"/>
      <c r="I5" s="198">
        <v>6</v>
      </c>
      <c r="J5" s="198" t="s">
        <v>22</v>
      </c>
      <c r="M5" s="198" t="s">
        <v>113</v>
      </c>
    </row>
    <row r="6" spans="1:13" ht="15" customHeight="1">
      <c r="A6" s="5">
        <v>5</v>
      </c>
      <c r="B6" s="6" t="s">
        <v>140</v>
      </c>
      <c r="C6" s="183"/>
      <c r="D6" s="193"/>
      <c r="I6" s="198">
        <v>7</v>
      </c>
      <c r="J6" s="198" t="s">
        <v>23</v>
      </c>
      <c r="M6" s="198" t="s">
        <v>37</v>
      </c>
    </row>
    <row r="7" spans="1:13" ht="15" customHeight="1">
      <c r="A7" s="5">
        <v>6</v>
      </c>
      <c r="B7" s="6" t="s">
        <v>141</v>
      </c>
      <c r="C7" s="194"/>
      <c r="D7" s="195"/>
      <c r="F7" s="197" t="str">
        <f>C7&amp;"　"&amp;D7</f>
        <v>　</v>
      </c>
      <c r="M7" s="198" t="s">
        <v>38</v>
      </c>
    </row>
    <row r="8" spans="1:13" ht="15" customHeight="1">
      <c r="A8" s="5">
        <v>7</v>
      </c>
      <c r="B8" s="6" t="s">
        <v>142</v>
      </c>
      <c r="C8" s="183"/>
      <c r="D8" s="193"/>
      <c r="M8" s="198" t="s">
        <v>39</v>
      </c>
    </row>
    <row r="9" spans="1:13" ht="15" customHeight="1">
      <c r="A9" s="5">
        <v>8</v>
      </c>
      <c r="B9" s="6" t="s">
        <v>143</v>
      </c>
      <c r="C9" s="183"/>
      <c r="D9" s="193"/>
      <c r="M9" s="198" t="s">
        <v>40</v>
      </c>
    </row>
    <row r="10" spans="1:13" ht="15" customHeight="1">
      <c r="A10" s="5">
        <v>9</v>
      </c>
      <c r="B10" s="6" t="s">
        <v>144</v>
      </c>
      <c r="C10" s="183"/>
      <c r="D10" s="193"/>
      <c r="F10" s="197">
        <f>MID($C10,1,1)</f>
      </c>
      <c r="G10" s="197">
        <f>MID($C10,2,1)</f>
      </c>
      <c r="H10" s="197">
        <f>MID($C10,3,1)</f>
      </c>
      <c r="M10" s="198" t="s">
        <v>41</v>
      </c>
    </row>
    <row r="11" spans="1:13" ht="15" customHeight="1">
      <c r="A11" s="7">
        <v>10</v>
      </c>
      <c r="B11" s="8" t="s">
        <v>145</v>
      </c>
      <c r="C11" s="61"/>
      <c r="D11" s="196"/>
      <c r="F11" s="197">
        <f>MID($C11,1,1)</f>
      </c>
      <c r="G11" s="197">
        <f>MID($C11,2,1)</f>
      </c>
      <c r="H11" s="197">
        <f>MID($C11,3,1)</f>
      </c>
      <c r="I11" s="197">
        <f>MID($C11,4,1)</f>
      </c>
      <c r="J11" s="197">
        <f>MID($C11,5,1)</f>
      </c>
      <c r="M11" s="198" t="s">
        <v>42</v>
      </c>
    </row>
    <row r="12" ht="15" customHeight="1">
      <c r="M12" s="198" t="s">
        <v>43</v>
      </c>
    </row>
    <row r="13" spans="1:13" ht="15" customHeight="1">
      <c r="A13" s="26"/>
      <c r="B13" s="185"/>
      <c r="C13" s="26"/>
      <c r="D13" s="26"/>
      <c r="E13" s="26"/>
      <c r="F13" s="26"/>
      <c r="G13" s="26"/>
      <c r="H13" s="186"/>
      <c r="I13" s="186"/>
      <c r="J13" s="186"/>
      <c r="K13" s="186"/>
      <c r="L13" s="186"/>
      <c r="M13" s="198" t="s">
        <v>44</v>
      </c>
    </row>
    <row r="14" spans="1:13" ht="15" customHeight="1">
      <c r="A14" s="24"/>
      <c r="B14" s="24"/>
      <c r="C14" s="24"/>
      <c r="D14" s="24"/>
      <c r="E14" s="24"/>
      <c r="F14" s="24"/>
      <c r="G14" s="187"/>
      <c r="H14" s="186"/>
      <c r="I14" s="186"/>
      <c r="J14" s="186"/>
      <c r="K14" s="186"/>
      <c r="L14" s="186"/>
      <c r="M14" s="214"/>
    </row>
    <row r="15" spans="1:13" ht="15" customHeight="1">
      <c r="A15" s="24"/>
      <c r="E15" s="24"/>
      <c r="F15" s="24"/>
      <c r="G15" s="187"/>
      <c r="H15" s="186"/>
      <c r="I15" s="186"/>
      <c r="J15" s="186"/>
      <c r="K15" s="186"/>
      <c r="L15" s="186"/>
      <c r="M15" s="215" t="s">
        <v>114</v>
      </c>
    </row>
    <row r="16" spans="1:13" ht="15" customHeight="1">
      <c r="A16" s="24"/>
      <c r="E16" s="24"/>
      <c r="F16" s="24"/>
      <c r="G16" s="187"/>
      <c r="H16" s="186"/>
      <c r="I16" s="186"/>
      <c r="J16" s="186"/>
      <c r="K16" s="186"/>
      <c r="L16" s="186"/>
      <c r="M16" s="186"/>
    </row>
    <row r="17" spans="1:13" ht="15" customHeight="1">
      <c r="A17" s="24"/>
      <c r="E17" s="24"/>
      <c r="F17" s="24"/>
      <c r="G17" s="187"/>
      <c r="H17" s="186"/>
      <c r="I17" s="186"/>
      <c r="J17" s="186"/>
      <c r="K17" s="186"/>
      <c r="L17" s="186"/>
      <c r="M17" s="186"/>
    </row>
    <row r="18" spans="1:13" ht="15" customHeight="1">
      <c r="A18" s="24"/>
      <c r="E18" s="24"/>
      <c r="F18" s="24"/>
      <c r="G18" s="187"/>
      <c r="H18" s="186"/>
      <c r="I18" s="186"/>
      <c r="J18" s="186"/>
      <c r="K18" s="186"/>
      <c r="L18" s="186"/>
      <c r="M18" s="186"/>
    </row>
    <row r="19" spans="1:13" ht="15" customHeight="1">
      <c r="A19" s="26"/>
      <c r="E19" s="26"/>
      <c r="F19" s="26"/>
      <c r="G19" s="26"/>
      <c r="H19" s="186"/>
      <c r="I19" s="186"/>
      <c r="J19" s="186"/>
      <c r="K19" s="186"/>
      <c r="L19" s="186"/>
      <c r="M19" s="186"/>
    </row>
    <row r="20" spans="1:13" ht="15" customHeight="1">
      <c r="A20" s="24"/>
      <c r="E20" s="24"/>
      <c r="F20" s="187"/>
      <c r="G20" s="187"/>
      <c r="H20" s="186"/>
      <c r="I20" s="186"/>
      <c r="J20" s="186"/>
      <c r="K20" s="186"/>
      <c r="L20" s="186"/>
      <c r="M20" s="186"/>
    </row>
    <row r="21" spans="1:13" ht="15" customHeight="1">
      <c r="A21" s="24"/>
      <c r="E21" s="24"/>
      <c r="F21" s="187"/>
      <c r="G21" s="187"/>
      <c r="H21" s="186"/>
      <c r="I21" s="186"/>
      <c r="J21" s="186"/>
      <c r="K21" s="186"/>
      <c r="L21" s="186"/>
      <c r="M21" s="186"/>
    </row>
    <row r="22" spans="1:13" ht="15" customHeight="1">
      <c r="A22" s="24"/>
      <c r="E22" s="188"/>
      <c r="F22" s="187"/>
      <c r="G22" s="187"/>
      <c r="H22" s="186"/>
      <c r="I22" s="186"/>
      <c r="J22" s="186"/>
      <c r="K22" s="186"/>
      <c r="L22" s="186"/>
      <c r="M22" s="186"/>
    </row>
    <row r="23" spans="1:13" ht="15" customHeight="1">
      <c r="A23" s="24"/>
      <c r="E23" s="189"/>
      <c r="F23" s="187"/>
      <c r="G23" s="187"/>
      <c r="H23" s="186"/>
      <c r="I23" s="186"/>
      <c r="J23" s="186"/>
      <c r="K23" s="186"/>
      <c r="L23" s="186"/>
      <c r="M23" s="186"/>
    </row>
    <row r="24" spans="1:13" ht="15" customHeight="1">
      <c r="A24" s="24"/>
      <c r="E24" s="188"/>
      <c r="F24" s="187"/>
      <c r="G24" s="187"/>
      <c r="H24" s="186"/>
      <c r="I24" s="186"/>
      <c r="J24" s="186"/>
      <c r="K24" s="186"/>
      <c r="L24" s="186"/>
      <c r="M24" s="186"/>
    </row>
    <row r="25" spans="1:13" ht="15" customHeight="1">
      <c r="A25" s="24"/>
      <c r="E25" s="189"/>
      <c r="F25" s="187"/>
      <c r="G25" s="187"/>
      <c r="H25" s="186"/>
      <c r="I25" s="186"/>
      <c r="J25" s="186"/>
      <c r="K25" s="186"/>
      <c r="L25" s="186"/>
      <c r="M25" s="186"/>
    </row>
    <row r="26" spans="1:13" ht="15" customHeight="1">
      <c r="A26" s="24"/>
      <c r="E26" s="188"/>
      <c r="F26" s="187"/>
      <c r="G26" s="187"/>
      <c r="H26" s="186"/>
      <c r="I26" s="186"/>
      <c r="J26" s="186"/>
      <c r="K26" s="186"/>
      <c r="L26" s="186"/>
      <c r="M26" s="186"/>
    </row>
    <row r="27" spans="1:13" ht="15" customHeight="1">
      <c r="A27" s="24"/>
      <c r="E27" s="189"/>
      <c r="F27" s="187"/>
      <c r="G27" s="187"/>
      <c r="H27" s="186"/>
      <c r="I27" s="186"/>
      <c r="J27" s="186"/>
      <c r="K27" s="186"/>
      <c r="L27" s="186"/>
      <c r="M27" s="186"/>
    </row>
    <row r="28" spans="1:13" ht="15" customHeight="1">
      <c r="A28" s="24"/>
      <c r="E28" s="188"/>
      <c r="F28" s="187"/>
      <c r="G28" s="187"/>
      <c r="H28" s="186"/>
      <c r="I28" s="186"/>
      <c r="J28" s="186"/>
      <c r="K28" s="186"/>
      <c r="L28" s="186"/>
      <c r="M28" s="186"/>
    </row>
    <row r="29" spans="1:13" ht="15" customHeight="1">
      <c r="A29" s="24"/>
      <c r="E29" s="189"/>
      <c r="F29" s="187"/>
      <c r="G29" s="187"/>
      <c r="H29" s="186"/>
      <c r="I29" s="186"/>
      <c r="J29" s="186"/>
      <c r="K29" s="186"/>
      <c r="L29" s="186"/>
      <c r="M29" s="186"/>
    </row>
    <row r="30" spans="1:13" ht="15" customHeight="1">
      <c r="A30" s="24"/>
      <c r="E30" s="24"/>
      <c r="F30" s="187"/>
      <c r="G30" s="187"/>
      <c r="H30" s="186"/>
      <c r="I30" s="186"/>
      <c r="J30" s="186"/>
      <c r="K30" s="186"/>
      <c r="L30" s="186"/>
      <c r="M30" s="186"/>
    </row>
    <row r="31" spans="1:13" ht="15" customHeight="1">
      <c r="A31" s="24"/>
      <c r="E31" s="24"/>
      <c r="F31" s="187"/>
      <c r="G31" s="187"/>
      <c r="H31" s="186"/>
      <c r="I31" s="186"/>
      <c r="J31" s="186"/>
      <c r="K31" s="186"/>
      <c r="L31" s="186"/>
      <c r="M31" s="186"/>
    </row>
    <row r="32" spans="1:13" ht="15" customHeight="1">
      <c r="A32" s="24"/>
      <c r="E32" s="187"/>
      <c r="F32" s="187"/>
      <c r="G32" s="187"/>
      <c r="H32" s="186"/>
      <c r="I32" s="186"/>
      <c r="J32" s="186"/>
      <c r="K32" s="186"/>
      <c r="L32" s="186"/>
      <c r="M32" s="186"/>
    </row>
    <row r="33" spans="1:13" ht="15" customHeight="1">
      <c r="A33" s="24"/>
      <c r="E33" s="187"/>
      <c r="F33" s="187"/>
      <c r="G33" s="187"/>
      <c r="H33" s="186"/>
      <c r="I33" s="186"/>
      <c r="J33" s="186"/>
      <c r="K33" s="186"/>
      <c r="L33" s="186"/>
      <c r="M33" s="186"/>
    </row>
    <row r="34" spans="1:13" ht="15" customHeight="1">
      <c r="A34" s="24"/>
      <c r="E34" s="187"/>
      <c r="F34" s="187"/>
      <c r="G34" s="187"/>
      <c r="H34" s="186"/>
      <c r="I34" s="186"/>
      <c r="J34" s="186"/>
      <c r="K34" s="186"/>
      <c r="L34" s="186"/>
      <c r="M34" s="186"/>
    </row>
  </sheetData>
  <sheetProtection password="CA42" sheet="1" selectLockedCells="1"/>
  <dataValidations count="4">
    <dataValidation type="list" allowBlank="1" showInputMessage="1" showErrorMessage="1" prompt="リストから選択" imeMode="disabled" sqref="E23 E29 E27 E25">
      <formula1>$G$9:$H$9</formula1>
    </dataValidation>
    <dataValidation type="list" allowBlank="1" showInputMessage="1" showErrorMessage="1" sqref="C2">
      <formula1>$J$2:$J$6</formula1>
    </dataValidation>
    <dataValidation type="list" allowBlank="1" showInputMessage="1" showErrorMessage="1" sqref="C4">
      <formula1>$K$2:$K$4</formula1>
    </dataValidation>
    <dataValidation type="list" allowBlank="1" showInputMessage="1" showErrorMessage="1" sqref="C5">
      <formula1>$L$2:$L$3</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rgb="FFFFC000"/>
    <pageSetUpPr fitToPage="1"/>
  </sheetPr>
  <dimension ref="A1:I17"/>
  <sheetViews>
    <sheetView zoomScalePageLayoutView="0" workbookViewId="0" topLeftCell="A1">
      <selection activeCell="B3" sqref="B3"/>
    </sheetView>
  </sheetViews>
  <sheetFormatPr defaultColWidth="7.5" defaultRowHeight="15" customHeight="1"/>
  <cols>
    <col min="1" max="1" width="5" style="1" customWidth="1"/>
    <col min="2" max="5" width="12.5" style="1" customWidth="1"/>
    <col min="6" max="6" width="7.5" style="1" customWidth="1"/>
    <col min="7" max="9" width="7.5" style="1" hidden="1" customWidth="1"/>
    <col min="10" max="16384" width="7.5" style="1" customWidth="1"/>
  </cols>
  <sheetData>
    <row r="1" spans="1:6" s="30" customFormat="1" ht="15" customHeight="1">
      <c r="A1" s="27"/>
      <c r="B1" s="28" t="s">
        <v>52</v>
      </c>
      <c r="C1" s="27"/>
      <c r="D1" s="27"/>
      <c r="E1" s="27"/>
      <c r="F1" s="27"/>
    </row>
    <row r="2" spans="1:6" ht="15" customHeight="1">
      <c r="A2" s="31"/>
      <c r="B2" s="18" t="s">
        <v>14</v>
      </c>
      <c r="C2" s="19" t="s">
        <v>12</v>
      </c>
      <c r="D2" s="32"/>
      <c r="E2" s="32"/>
      <c r="F2" s="32"/>
    </row>
    <row r="3" spans="1:7" ht="15" customHeight="1">
      <c r="A3" s="33">
        <v>1</v>
      </c>
      <c r="B3" s="63"/>
      <c r="C3" s="64"/>
      <c r="D3" s="32"/>
      <c r="E3" s="32"/>
      <c r="F3" s="32"/>
      <c r="G3" s="197" t="str">
        <f>B3&amp;"　"&amp;C3</f>
        <v>　</v>
      </c>
    </row>
    <row r="4" spans="1:7" ht="15" customHeight="1">
      <c r="A4" s="33">
        <v>2</v>
      </c>
      <c r="B4" s="63"/>
      <c r="C4" s="64"/>
      <c r="D4" s="32"/>
      <c r="E4" s="32"/>
      <c r="F4" s="32"/>
      <c r="G4" s="197" t="str">
        <f>B4&amp;"　"&amp;C4</f>
        <v>　</v>
      </c>
    </row>
    <row r="5" spans="1:7" ht="15" customHeight="1">
      <c r="A5" s="33">
        <v>3</v>
      </c>
      <c r="B5" s="63"/>
      <c r="C5" s="64"/>
      <c r="D5" s="32"/>
      <c r="E5" s="32"/>
      <c r="F5" s="32"/>
      <c r="G5" s="197" t="str">
        <f>B5&amp;"　"&amp;C5</f>
        <v>　</v>
      </c>
    </row>
    <row r="6" spans="1:7" ht="15" customHeight="1">
      <c r="A6" s="34">
        <v>4</v>
      </c>
      <c r="B6" s="65"/>
      <c r="C6" s="66"/>
      <c r="D6" s="32"/>
      <c r="E6" s="32"/>
      <c r="F6" s="32"/>
      <c r="G6" s="197" t="str">
        <f>B6&amp;"　"&amp;C6</f>
        <v>　</v>
      </c>
    </row>
    <row r="7" spans="1:6" s="30" customFormat="1" ht="15" customHeight="1">
      <c r="A7" s="38"/>
      <c r="B7" s="39" t="s">
        <v>55</v>
      </c>
      <c r="C7" s="38"/>
      <c r="D7" s="38"/>
      <c r="E7" s="38"/>
      <c r="F7" s="38"/>
    </row>
    <row r="8" spans="1:5" ht="15" customHeight="1">
      <c r="A8" s="43" t="s">
        <v>34</v>
      </c>
      <c r="B8" s="41" t="s">
        <v>14</v>
      </c>
      <c r="C8" s="41" t="s">
        <v>112</v>
      </c>
      <c r="D8" s="42" t="s">
        <v>10</v>
      </c>
      <c r="E8" s="184" t="s">
        <v>15</v>
      </c>
    </row>
    <row r="9" spans="1:9" ht="15" customHeight="1">
      <c r="A9" s="35">
        <v>1</v>
      </c>
      <c r="B9" s="20"/>
      <c r="C9" s="20"/>
      <c r="D9" s="21"/>
      <c r="E9" s="22"/>
      <c r="G9" s="197" t="str">
        <f>B9&amp;"　"&amp;C9</f>
        <v>　</v>
      </c>
      <c r="I9" s="198" t="s">
        <v>49</v>
      </c>
    </row>
    <row r="10" spans="1:9" ht="15" customHeight="1">
      <c r="A10" s="35">
        <v>2</v>
      </c>
      <c r="B10" s="20"/>
      <c r="C10" s="20"/>
      <c r="D10" s="21"/>
      <c r="E10" s="22"/>
      <c r="G10" s="197" t="str">
        <f>B10&amp;"　"&amp;C10</f>
        <v>　</v>
      </c>
      <c r="I10" s="198" t="s">
        <v>50</v>
      </c>
    </row>
    <row r="11" spans="1:7" ht="15" customHeight="1">
      <c r="A11" s="35">
        <v>3</v>
      </c>
      <c r="B11" s="20"/>
      <c r="C11" s="20"/>
      <c r="D11" s="21"/>
      <c r="E11" s="22"/>
      <c r="G11" s="197" t="str">
        <f>B11&amp;"　"&amp;C11</f>
        <v>　</v>
      </c>
    </row>
    <row r="12" spans="1:7" ht="15" customHeight="1">
      <c r="A12" s="36">
        <v>4</v>
      </c>
      <c r="B12" s="23"/>
      <c r="C12" s="23"/>
      <c r="D12" s="46"/>
      <c r="E12" s="47"/>
      <c r="G12" s="197" t="str">
        <f>B12&amp;"　"&amp;C12</f>
        <v>　</v>
      </c>
    </row>
    <row r="13" spans="1:5" ht="15" customHeight="1">
      <c r="A13" s="24"/>
      <c r="B13" s="45" t="s">
        <v>56</v>
      </c>
      <c r="C13" s="25"/>
      <c r="D13" s="26"/>
      <c r="E13" s="24"/>
    </row>
    <row r="14" spans="1:4" ht="15" customHeight="1">
      <c r="A14" s="43" t="s">
        <v>34</v>
      </c>
      <c r="B14" s="42" t="s">
        <v>14</v>
      </c>
      <c r="C14" s="44" t="s">
        <v>13</v>
      </c>
      <c r="D14" s="19" t="s">
        <v>10</v>
      </c>
    </row>
    <row r="15" spans="1:7" ht="15" customHeight="1">
      <c r="A15" s="16">
        <v>1</v>
      </c>
      <c r="B15" s="10"/>
      <c r="C15" s="78"/>
      <c r="D15" s="199"/>
      <c r="G15" s="197" t="str">
        <f>B15&amp;"　"&amp;C15</f>
        <v>　</v>
      </c>
    </row>
    <row r="16" spans="1:7" ht="15" customHeight="1">
      <c r="A16" s="16">
        <v>2</v>
      </c>
      <c r="B16" s="10"/>
      <c r="C16" s="78"/>
      <c r="D16" s="199"/>
      <c r="G16" s="197" t="str">
        <f>B16&amp;"　"&amp;C16</f>
        <v>　</v>
      </c>
    </row>
    <row r="17" spans="1:7" ht="15" customHeight="1">
      <c r="A17" s="37">
        <v>3</v>
      </c>
      <c r="B17" s="13"/>
      <c r="C17" s="79"/>
      <c r="D17" s="47"/>
      <c r="G17" s="197" t="str">
        <f>B17&amp;"　"&amp;C17</f>
        <v>　</v>
      </c>
    </row>
  </sheetData>
  <sheetProtection password="CA42" sheet="1" selectLockedCells="1"/>
  <dataValidations count="4">
    <dataValidation type="list" allowBlank="1" showInputMessage="1" showErrorMessage="1" prompt="リストから選択" imeMode="disabled" sqref="E9:E12">
      <formula1>$I$9:$I$10</formula1>
    </dataValidation>
    <dataValidation type="whole" allowBlank="1" showInputMessage="1" showErrorMessage="1" prompt="8桁の数字を記入" imeMode="disabled" sqref="D15:D17 D9:D12">
      <formula1>10000000</formula1>
      <formula2>99999999</formula2>
    </dataValidation>
    <dataValidation allowBlank="1" showInputMessage="1" showErrorMessage="1" prompt="姓と名を分けて記入" imeMode="hiragana" sqref="B15:C17 B3:C6"/>
    <dataValidation allowBlank="1" showInputMessage="1" showErrorMessage="1" prompt="姓と名を分けて記入&#10;指導者の登録に空きがあれば&#10;年度途中の追加は認められる&#10;指導者登録に空きがなければ&#10;年度途中の変更は認められない" sqref="B9:C12"/>
  </dataValidations>
  <printOptions/>
  <pageMargins left="0.3937007874015748" right="0.3937007874015748" top="0.3937007874015748" bottom="0.3937007874015748" header="0.1968503937007874" footer="0.1968503937007874"/>
  <pageSetup fitToHeight="1" fitToWidth="1"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rgb="FFFFC000"/>
    <pageSetUpPr fitToPage="1"/>
  </sheetPr>
  <dimension ref="A1:N66"/>
  <sheetViews>
    <sheetView zoomScalePageLayoutView="0" workbookViewId="0" topLeftCell="A1">
      <pane xSplit="1" ySplit="2" topLeftCell="B52" activePane="bottomRight" state="frozen"/>
      <selection pane="topLeft" activeCell="B3" sqref="B3"/>
      <selection pane="topRight" activeCell="B3" sqref="B3"/>
      <selection pane="bottomLeft" activeCell="B3" sqref="B3"/>
      <selection pane="bottomRight" activeCell="B3" sqref="B3:F66"/>
    </sheetView>
  </sheetViews>
  <sheetFormatPr defaultColWidth="3.796875" defaultRowHeight="15" customHeight="1"/>
  <cols>
    <col min="1" max="1" width="3.69921875" style="1" customWidth="1"/>
    <col min="2" max="3" width="12.5" style="1" customWidth="1"/>
    <col min="4" max="4" width="7.5" style="1" customWidth="1"/>
    <col min="5" max="6" width="12.5" style="1" customWidth="1"/>
    <col min="7" max="7" width="3.69921875" style="1" customWidth="1"/>
    <col min="8" max="11" width="3.69921875" style="1" hidden="1" customWidth="1"/>
    <col min="12" max="16384" width="3.69921875" style="1" customWidth="1"/>
  </cols>
  <sheetData>
    <row r="1" spans="1:6" s="30" customFormat="1" ht="30" customHeight="1">
      <c r="A1" s="40"/>
      <c r="B1" s="15" t="s">
        <v>51</v>
      </c>
      <c r="C1" s="40"/>
      <c r="D1" s="40"/>
      <c r="E1" s="40"/>
      <c r="F1" s="40"/>
    </row>
    <row r="2" spans="1:9" ht="30" customHeight="1">
      <c r="A2" s="16" t="s">
        <v>34</v>
      </c>
      <c r="B2" s="17" t="s">
        <v>14</v>
      </c>
      <c r="C2" s="18" t="s">
        <v>12</v>
      </c>
      <c r="D2" s="18" t="s">
        <v>9</v>
      </c>
      <c r="E2" s="18" t="s">
        <v>3</v>
      </c>
      <c r="F2" s="19" t="s">
        <v>10</v>
      </c>
      <c r="H2" s="1" t="s">
        <v>54</v>
      </c>
      <c r="I2" s="1" t="s">
        <v>53</v>
      </c>
    </row>
    <row r="3" spans="1:11" ht="15" customHeight="1">
      <c r="A3" s="5">
        <v>1</v>
      </c>
      <c r="B3" s="183"/>
      <c r="C3" s="183"/>
      <c r="D3" s="10"/>
      <c r="E3" s="11"/>
      <c r="F3" s="12"/>
      <c r="H3" s="1">
        <f>IF(B3="","",B3&amp;"　"&amp;C3)</f>
      </c>
      <c r="I3" s="1">
        <f>IF(SUM($J3:$K3)=0,"",IF(SUM($J3:$K3)=4,($B3&amp;"　　　"&amp;$C3),IF(SUM($J3:$K3)=6,($B3&amp;"　　"&amp;$C3),IF(SUM($J3:$K3)=8,($B3&amp;"　"&amp;$C3),($B3&amp;$C3)))))</f>
      </c>
      <c r="J3" s="1">
        <f>IF($B3="","",LENB($B3))</f>
      </c>
      <c r="K3" s="1">
        <f>IF($C3="","",LENB($C3))</f>
      </c>
    </row>
    <row r="4" spans="1:11" ht="15" customHeight="1">
      <c r="A4" s="5">
        <v>2</v>
      </c>
      <c r="B4" s="183"/>
      <c r="C4" s="183"/>
      <c r="D4" s="10"/>
      <c r="E4" s="11"/>
      <c r="F4" s="12"/>
      <c r="H4" s="1">
        <f aca="true" t="shared" si="0" ref="H4:H51">IF(B4="","",B4&amp;"　"&amp;C4)</f>
      </c>
      <c r="I4" s="1">
        <f aca="true" t="shared" si="1" ref="I4:I66">IF(SUM($J4:$K4)=0,"",IF(SUM($J4:$K4)=4,($B4&amp;"　　　"&amp;$C4),IF(SUM($J4:$K4)=6,($B4&amp;"　　"&amp;$C4),IF(SUM($J4:$K4)=8,($B4&amp;"　"&amp;$C4),($B4&amp;$C4)))))</f>
      </c>
      <c r="J4" s="1">
        <f aca="true" t="shared" si="2" ref="J4:J66">IF($B4="","",LENB($B4))</f>
      </c>
      <c r="K4" s="1">
        <f aca="true" t="shared" si="3" ref="K4:K66">IF($C4="","",LENB($C4))</f>
      </c>
    </row>
    <row r="5" spans="1:11" ht="15" customHeight="1">
      <c r="A5" s="5">
        <v>3</v>
      </c>
      <c r="B5" s="183"/>
      <c r="C5" s="183"/>
      <c r="D5" s="10"/>
      <c r="E5" s="11"/>
      <c r="F5" s="12"/>
      <c r="H5" s="1">
        <f t="shared" si="0"/>
      </c>
      <c r="I5" s="1">
        <f t="shared" si="1"/>
      </c>
      <c r="J5" s="1">
        <f t="shared" si="2"/>
      </c>
      <c r="K5" s="1">
        <f t="shared" si="3"/>
      </c>
    </row>
    <row r="6" spans="1:11" ht="15" customHeight="1">
      <c r="A6" s="5">
        <v>4</v>
      </c>
      <c r="B6" s="183"/>
      <c r="C6" s="183"/>
      <c r="D6" s="10"/>
      <c r="E6" s="11"/>
      <c r="F6" s="12"/>
      <c r="H6" s="1">
        <f t="shared" si="0"/>
      </c>
      <c r="I6" s="1">
        <f t="shared" si="1"/>
      </c>
      <c r="J6" s="1">
        <f t="shared" si="2"/>
      </c>
      <c r="K6" s="1">
        <f t="shared" si="3"/>
      </c>
    </row>
    <row r="7" spans="1:11" ht="15" customHeight="1">
      <c r="A7" s="5">
        <v>5</v>
      </c>
      <c r="B7" s="183"/>
      <c r="C7" s="183"/>
      <c r="D7" s="10"/>
      <c r="E7" s="11"/>
      <c r="F7" s="12"/>
      <c r="H7" s="1">
        <f t="shared" si="0"/>
      </c>
      <c r="I7" s="1">
        <f t="shared" si="1"/>
      </c>
      <c r="J7" s="1">
        <f t="shared" si="2"/>
      </c>
      <c r="K7" s="1">
        <f t="shared" si="3"/>
      </c>
    </row>
    <row r="8" spans="1:11" ht="15" customHeight="1">
      <c r="A8" s="5">
        <v>6</v>
      </c>
      <c r="B8" s="183"/>
      <c r="C8" s="183"/>
      <c r="D8" s="10"/>
      <c r="E8" s="11"/>
      <c r="F8" s="12"/>
      <c r="H8" s="1">
        <f t="shared" si="0"/>
      </c>
      <c r="I8" s="1">
        <f t="shared" si="1"/>
      </c>
      <c r="J8" s="1">
        <f t="shared" si="2"/>
      </c>
      <c r="K8" s="1">
        <f t="shared" si="3"/>
      </c>
    </row>
    <row r="9" spans="1:11" ht="15" customHeight="1">
      <c r="A9" s="5">
        <v>7</v>
      </c>
      <c r="B9" s="183"/>
      <c r="C9" s="183"/>
      <c r="D9" s="10"/>
      <c r="E9" s="11"/>
      <c r="F9" s="12"/>
      <c r="H9" s="1">
        <f t="shared" si="0"/>
      </c>
      <c r="I9" s="1">
        <f t="shared" si="1"/>
      </c>
      <c r="J9" s="1">
        <f t="shared" si="2"/>
      </c>
      <c r="K9" s="1">
        <f t="shared" si="3"/>
      </c>
    </row>
    <row r="10" spans="1:11" ht="15" customHeight="1">
      <c r="A10" s="5">
        <v>8</v>
      </c>
      <c r="B10" s="183"/>
      <c r="C10" s="183"/>
      <c r="D10" s="10"/>
      <c r="E10" s="11"/>
      <c r="F10" s="12"/>
      <c r="H10" s="1">
        <f t="shared" si="0"/>
      </c>
      <c r="I10" s="1">
        <f t="shared" si="1"/>
      </c>
      <c r="J10" s="1">
        <f t="shared" si="2"/>
      </c>
      <c r="K10" s="1">
        <f t="shared" si="3"/>
      </c>
    </row>
    <row r="11" spans="1:11" ht="15" customHeight="1">
      <c r="A11" s="5">
        <v>9</v>
      </c>
      <c r="B11" s="9"/>
      <c r="C11" s="183"/>
      <c r="D11" s="10"/>
      <c r="E11" s="11"/>
      <c r="F11" s="12"/>
      <c r="H11" s="1">
        <f t="shared" si="0"/>
      </c>
      <c r="I11" s="1">
        <f t="shared" si="1"/>
      </c>
      <c r="J11" s="1">
        <f t="shared" si="2"/>
      </c>
      <c r="K11" s="1">
        <f t="shared" si="3"/>
      </c>
    </row>
    <row r="12" spans="1:11" ht="15" customHeight="1">
      <c r="A12" s="5">
        <v>10</v>
      </c>
      <c r="B12" s="9"/>
      <c r="C12" s="183"/>
      <c r="D12" s="10"/>
      <c r="E12" s="11"/>
      <c r="F12" s="12"/>
      <c r="H12" s="1">
        <f t="shared" si="0"/>
      </c>
      <c r="I12" s="1">
        <f t="shared" si="1"/>
      </c>
      <c r="J12" s="1">
        <f t="shared" si="2"/>
      </c>
      <c r="K12" s="1">
        <f t="shared" si="3"/>
      </c>
    </row>
    <row r="13" spans="1:11" ht="15" customHeight="1">
      <c r="A13" s="5">
        <v>11</v>
      </c>
      <c r="B13" s="9"/>
      <c r="C13" s="183"/>
      <c r="D13" s="10"/>
      <c r="E13" s="11"/>
      <c r="F13" s="12"/>
      <c r="H13" s="1">
        <f t="shared" si="0"/>
      </c>
      <c r="I13" s="1">
        <f t="shared" si="1"/>
      </c>
      <c r="J13" s="1">
        <f t="shared" si="2"/>
      </c>
      <c r="K13" s="1">
        <f t="shared" si="3"/>
      </c>
    </row>
    <row r="14" spans="1:11" ht="15" customHeight="1">
      <c r="A14" s="5">
        <v>12</v>
      </c>
      <c r="B14" s="9"/>
      <c r="C14" s="183"/>
      <c r="D14" s="10"/>
      <c r="E14" s="11"/>
      <c r="F14" s="12"/>
      <c r="H14" s="1">
        <f t="shared" si="0"/>
      </c>
      <c r="I14" s="1">
        <f t="shared" si="1"/>
      </c>
      <c r="J14" s="1">
        <f t="shared" si="2"/>
      </c>
      <c r="K14" s="1">
        <f t="shared" si="3"/>
      </c>
    </row>
    <row r="15" spans="1:11" ht="15" customHeight="1">
      <c r="A15" s="5">
        <v>13</v>
      </c>
      <c r="B15" s="9"/>
      <c r="C15" s="183"/>
      <c r="D15" s="10"/>
      <c r="E15" s="11"/>
      <c r="F15" s="12"/>
      <c r="H15" s="1">
        <f t="shared" si="0"/>
      </c>
      <c r="I15" s="1">
        <f t="shared" si="1"/>
      </c>
      <c r="J15" s="1">
        <f t="shared" si="2"/>
      </c>
      <c r="K15" s="1">
        <f t="shared" si="3"/>
      </c>
    </row>
    <row r="16" spans="1:11" ht="15" customHeight="1">
      <c r="A16" s="5">
        <v>14</v>
      </c>
      <c r="B16" s="183"/>
      <c r="C16" s="183"/>
      <c r="D16" s="10"/>
      <c r="E16" s="11"/>
      <c r="F16" s="12"/>
      <c r="H16" s="1">
        <f t="shared" si="0"/>
      </c>
      <c r="I16" s="1">
        <f t="shared" si="1"/>
      </c>
      <c r="J16" s="1">
        <f t="shared" si="2"/>
      </c>
      <c r="K16" s="1">
        <f t="shared" si="3"/>
      </c>
    </row>
    <row r="17" spans="1:11" ht="15" customHeight="1">
      <c r="A17" s="5">
        <v>15</v>
      </c>
      <c r="B17" s="9"/>
      <c r="C17" s="183"/>
      <c r="D17" s="10"/>
      <c r="E17" s="11"/>
      <c r="F17" s="12"/>
      <c r="H17" s="1">
        <f t="shared" si="0"/>
      </c>
      <c r="I17" s="1">
        <f t="shared" si="1"/>
      </c>
      <c r="J17" s="1">
        <f t="shared" si="2"/>
      </c>
      <c r="K17" s="1">
        <f t="shared" si="3"/>
      </c>
    </row>
    <row r="18" spans="1:11" ht="15" customHeight="1">
      <c r="A18" s="5">
        <v>16</v>
      </c>
      <c r="B18" s="183"/>
      <c r="C18" s="183"/>
      <c r="D18" s="10"/>
      <c r="E18" s="11"/>
      <c r="F18" s="12"/>
      <c r="H18" s="1">
        <f t="shared" si="0"/>
      </c>
      <c r="I18" s="1">
        <f t="shared" si="1"/>
      </c>
      <c r="J18" s="1">
        <f t="shared" si="2"/>
      </c>
      <c r="K18" s="1">
        <f t="shared" si="3"/>
      </c>
    </row>
    <row r="19" spans="1:11" ht="15" customHeight="1">
      <c r="A19" s="5">
        <v>17</v>
      </c>
      <c r="B19" s="183"/>
      <c r="C19" s="183"/>
      <c r="D19" s="10"/>
      <c r="E19" s="11"/>
      <c r="F19" s="12"/>
      <c r="H19" s="1">
        <f t="shared" si="0"/>
      </c>
      <c r="I19" s="1">
        <f t="shared" si="1"/>
      </c>
      <c r="J19" s="1">
        <f t="shared" si="2"/>
      </c>
      <c r="K19" s="1">
        <f t="shared" si="3"/>
      </c>
    </row>
    <row r="20" spans="1:11" ht="15" customHeight="1">
      <c r="A20" s="5">
        <v>18</v>
      </c>
      <c r="B20" s="183"/>
      <c r="C20" s="183"/>
      <c r="D20" s="10"/>
      <c r="E20" s="11"/>
      <c r="F20" s="12"/>
      <c r="H20" s="1">
        <f t="shared" si="0"/>
      </c>
      <c r="I20" s="1">
        <f t="shared" si="1"/>
      </c>
      <c r="J20" s="1">
        <f t="shared" si="2"/>
      </c>
      <c r="K20" s="1">
        <f t="shared" si="3"/>
      </c>
    </row>
    <row r="21" spans="1:11" ht="15" customHeight="1">
      <c r="A21" s="5">
        <v>19</v>
      </c>
      <c r="B21" s="183"/>
      <c r="C21" s="183"/>
      <c r="D21" s="10"/>
      <c r="E21" s="11"/>
      <c r="F21" s="12"/>
      <c r="H21" s="1">
        <f t="shared" si="0"/>
      </c>
      <c r="I21" s="1">
        <f t="shared" si="1"/>
      </c>
      <c r="J21" s="1">
        <f t="shared" si="2"/>
      </c>
      <c r="K21" s="1">
        <f t="shared" si="3"/>
      </c>
    </row>
    <row r="22" spans="1:11" ht="15" customHeight="1">
      <c r="A22" s="5">
        <v>20</v>
      </c>
      <c r="B22" s="182"/>
      <c r="C22" s="183"/>
      <c r="D22" s="10"/>
      <c r="E22" s="11"/>
      <c r="F22" s="12"/>
      <c r="H22" s="1">
        <f t="shared" si="0"/>
      </c>
      <c r="I22" s="1">
        <f t="shared" si="1"/>
      </c>
      <c r="J22" s="1">
        <f t="shared" si="2"/>
      </c>
      <c r="K22" s="1">
        <f t="shared" si="3"/>
      </c>
    </row>
    <row r="23" spans="1:14" ht="15" customHeight="1">
      <c r="A23" s="5">
        <v>21</v>
      </c>
      <c r="B23" s="183"/>
      <c r="C23" s="183"/>
      <c r="D23" s="10"/>
      <c r="E23" s="11"/>
      <c r="F23" s="12"/>
      <c r="H23" s="1">
        <f t="shared" si="0"/>
      </c>
      <c r="I23" s="1">
        <f t="shared" si="1"/>
      </c>
      <c r="J23" s="1">
        <f t="shared" si="2"/>
      </c>
      <c r="K23" s="1">
        <f t="shared" si="3"/>
      </c>
      <c r="N23" s="1">
        <f>L23&amp;M23</f>
      </c>
    </row>
    <row r="24" spans="1:14" ht="15" customHeight="1">
      <c r="A24" s="5">
        <v>22</v>
      </c>
      <c r="B24" s="9"/>
      <c r="C24" s="183"/>
      <c r="D24" s="10"/>
      <c r="E24" s="11"/>
      <c r="F24" s="12"/>
      <c r="H24" s="1">
        <f t="shared" si="0"/>
      </c>
      <c r="I24" s="1">
        <f t="shared" si="1"/>
      </c>
      <c r="J24" s="1">
        <f t="shared" si="2"/>
      </c>
      <c r="K24" s="1">
        <f t="shared" si="3"/>
      </c>
      <c r="N24" s="1">
        <f>L24&amp;M24</f>
      </c>
    </row>
    <row r="25" spans="1:14" ht="15" customHeight="1">
      <c r="A25" s="5">
        <v>23</v>
      </c>
      <c r="B25" s="9"/>
      <c r="C25" s="183"/>
      <c r="D25" s="10"/>
      <c r="E25" s="11"/>
      <c r="F25" s="12"/>
      <c r="H25" s="1">
        <f t="shared" si="0"/>
      </c>
      <c r="I25" s="1">
        <f t="shared" si="1"/>
      </c>
      <c r="J25" s="1">
        <f t="shared" si="2"/>
      </c>
      <c r="K25" s="1">
        <f t="shared" si="3"/>
      </c>
      <c r="N25" s="1">
        <f>L25&amp;M25</f>
      </c>
    </row>
    <row r="26" spans="1:11" ht="15" customHeight="1">
      <c r="A26" s="5">
        <v>24</v>
      </c>
      <c r="B26" s="9"/>
      <c r="C26" s="183"/>
      <c r="D26" s="10"/>
      <c r="E26" s="11"/>
      <c r="F26" s="12"/>
      <c r="H26" s="1">
        <f t="shared" si="0"/>
      </c>
      <c r="I26" s="1">
        <f t="shared" si="1"/>
      </c>
      <c r="J26" s="1">
        <f t="shared" si="2"/>
      </c>
      <c r="K26" s="1">
        <f t="shared" si="3"/>
      </c>
    </row>
    <row r="27" spans="1:11" ht="15" customHeight="1">
      <c r="A27" s="5">
        <v>25</v>
      </c>
      <c r="B27" s="9"/>
      <c r="C27" s="183"/>
      <c r="D27" s="10"/>
      <c r="E27" s="11"/>
      <c r="F27" s="12"/>
      <c r="H27" s="1">
        <f t="shared" si="0"/>
      </c>
      <c r="I27" s="1">
        <f t="shared" si="1"/>
      </c>
      <c r="J27" s="1">
        <f t="shared" si="2"/>
      </c>
      <c r="K27" s="1">
        <f t="shared" si="3"/>
      </c>
    </row>
    <row r="28" spans="1:11" ht="15" customHeight="1">
      <c r="A28" s="5">
        <v>26</v>
      </c>
      <c r="B28" s="9"/>
      <c r="C28" s="183"/>
      <c r="D28" s="10"/>
      <c r="E28" s="11"/>
      <c r="F28" s="12"/>
      <c r="H28" s="1">
        <f t="shared" si="0"/>
      </c>
      <c r="I28" s="1">
        <f t="shared" si="1"/>
      </c>
      <c r="J28" s="1">
        <f t="shared" si="2"/>
      </c>
      <c r="K28" s="1">
        <f t="shared" si="3"/>
      </c>
    </row>
    <row r="29" spans="1:11" ht="15" customHeight="1">
      <c r="A29" s="5">
        <v>27</v>
      </c>
      <c r="B29" s="9"/>
      <c r="C29" s="183"/>
      <c r="D29" s="10"/>
      <c r="E29" s="11"/>
      <c r="F29" s="12"/>
      <c r="H29" s="1">
        <f t="shared" si="0"/>
      </c>
      <c r="I29" s="1">
        <f t="shared" si="1"/>
      </c>
      <c r="J29" s="1">
        <f t="shared" si="2"/>
      </c>
      <c r="K29" s="1">
        <f t="shared" si="3"/>
      </c>
    </row>
    <row r="30" spans="1:11" ht="15" customHeight="1">
      <c r="A30" s="5">
        <v>28</v>
      </c>
      <c r="B30" s="9"/>
      <c r="C30" s="183"/>
      <c r="D30" s="10"/>
      <c r="E30" s="11"/>
      <c r="F30" s="12"/>
      <c r="H30" s="1">
        <f t="shared" si="0"/>
      </c>
      <c r="I30" s="1">
        <f t="shared" si="1"/>
      </c>
      <c r="J30" s="1">
        <f t="shared" si="2"/>
      </c>
      <c r="K30" s="1">
        <f t="shared" si="3"/>
      </c>
    </row>
    <row r="31" spans="1:11" ht="15" customHeight="1">
      <c r="A31" s="5">
        <v>29</v>
      </c>
      <c r="B31" s="9"/>
      <c r="C31" s="183"/>
      <c r="D31" s="10"/>
      <c r="E31" s="11"/>
      <c r="F31" s="12"/>
      <c r="H31" s="1">
        <f t="shared" si="0"/>
      </c>
      <c r="I31" s="1">
        <f t="shared" si="1"/>
      </c>
      <c r="J31" s="1">
        <f t="shared" si="2"/>
      </c>
      <c r="K31" s="1">
        <f t="shared" si="3"/>
      </c>
    </row>
    <row r="32" spans="1:11" ht="15" customHeight="1">
      <c r="A32" s="5">
        <v>30</v>
      </c>
      <c r="B32" s="9"/>
      <c r="C32" s="183"/>
      <c r="D32" s="10"/>
      <c r="E32" s="11"/>
      <c r="F32" s="12"/>
      <c r="H32" s="1">
        <f t="shared" si="0"/>
      </c>
      <c r="I32" s="1">
        <f t="shared" si="1"/>
      </c>
      <c r="J32" s="1">
        <f t="shared" si="2"/>
      </c>
      <c r="K32" s="1">
        <f t="shared" si="3"/>
      </c>
    </row>
    <row r="33" spans="1:11" ht="15" customHeight="1">
      <c r="A33" s="5">
        <v>31</v>
      </c>
      <c r="B33" s="9"/>
      <c r="C33" s="183"/>
      <c r="D33" s="10"/>
      <c r="E33" s="11"/>
      <c r="F33" s="12"/>
      <c r="H33" s="1">
        <f t="shared" si="0"/>
      </c>
      <c r="I33" s="1">
        <f t="shared" si="1"/>
      </c>
      <c r="J33" s="1">
        <f t="shared" si="2"/>
      </c>
      <c r="K33" s="1">
        <f t="shared" si="3"/>
      </c>
    </row>
    <row r="34" spans="1:11" ht="15" customHeight="1">
      <c r="A34" s="5">
        <v>32</v>
      </c>
      <c r="B34" s="9"/>
      <c r="C34" s="183"/>
      <c r="D34" s="10"/>
      <c r="E34" s="11"/>
      <c r="F34" s="12"/>
      <c r="H34" s="1">
        <f t="shared" si="0"/>
      </c>
      <c r="I34" s="1">
        <f t="shared" si="1"/>
      </c>
      <c r="J34" s="1">
        <f t="shared" si="2"/>
      </c>
      <c r="K34" s="1">
        <f t="shared" si="3"/>
      </c>
    </row>
    <row r="35" spans="1:11" ht="15" customHeight="1">
      <c r="A35" s="5">
        <v>33</v>
      </c>
      <c r="B35" s="9"/>
      <c r="C35" s="183"/>
      <c r="D35" s="10"/>
      <c r="E35" s="11"/>
      <c r="F35" s="12"/>
      <c r="H35" s="1">
        <f t="shared" si="0"/>
      </c>
      <c r="I35" s="1">
        <f t="shared" si="1"/>
      </c>
      <c r="J35" s="1">
        <f t="shared" si="2"/>
      </c>
      <c r="K35" s="1">
        <f t="shared" si="3"/>
      </c>
    </row>
    <row r="36" spans="1:11" ht="15" customHeight="1">
      <c r="A36" s="5">
        <v>34</v>
      </c>
      <c r="B36" s="9"/>
      <c r="C36" s="183"/>
      <c r="D36" s="10"/>
      <c r="E36" s="11"/>
      <c r="F36" s="12"/>
      <c r="H36" s="1">
        <f t="shared" si="0"/>
      </c>
      <c r="I36" s="1">
        <f t="shared" si="1"/>
      </c>
      <c r="J36" s="1">
        <f t="shared" si="2"/>
      </c>
      <c r="K36" s="1">
        <f t="shared" si="3"/>
      </c>
    </row>
    <row r="37" spans="1:11" ht="15" customHeight="1">
      <c r="A37" s="5">
        <v>35</v>
      </c>
      <c r="B37" s="9"/>
      <c r="C37" s="183"/>
      <c r="D37" s="10"/>
      <c r="E37" s="11"/>
      <c r="F37" s="12"/>
      <c r="H37" s="1">
        <f t="shared" si="0"/>
      </c>
      <c r="I37" s="1">
        <f t="shared" si="1"/>
      </c>
      <c r="J37" s="1">
        <f t="shared" si="2"/>
      </c>
      <c r="K37" s="1">
        <f t="shared" si="3"/>
      </c>
    </row>
    <row r="38" spans="1:11" ht="15" customHeight="1">
      <c r="A38" s="5">
        <v>36</v>
      </c>
      <c r="B38" s="9"/>
      <c r="C38" s="183"/>
      <c r="D38" s="10"/>
      <c r="E38" s="11"/>
      <c r="F38" s="12"/>
      <c r="H38" s="1">
        <f t="shared" si="0"/>
      </c>
      <c r="I38" s="1">
        <f t="shared" si="1"/>
      </c>
      <c r="J38" s="1">
        <f t="shared" si="2"/>
      </c>
      <c r="K38" s="1">
        <f t="shared" si="3"/>
      </c>
    </row>
    <row r="39" spans="1:11" ht="15" customHeight="1">
      <c r="A39" s="5">
        <v>37</v>
      </c>
      <c r="B39" s="9"/>
      <c r="C39" s="183"/>
      <c r="D39" s="10"/>
      <c r="E39" s="11"/>
      <c r="F39" s="12"/>
      <c r="H39" s="1">
        <f t="shared" si="0"/>
      </c>
      <c r="I39" s="1">
        <f t="shared" si="1"/>
      </c>
      <c r="J39" s="1">
        <f t="shared" si="2"/>
      </c>
      <c r="K39" s="1">
        <f t="shared" si="3"/>
      </c>
    </row>
    <row r="40" spans="1:11" ht="15" customHeight="1">
      <c r="A40" s="5">
        <v>38</v>
      </c>
      <c r="B40" s="9"/>
      <c r="C40" s="183"/>
      <c r="D40" s="10"/>
      <c r="E40" s="11"/>
      <c r="F40" s="12"/>
      <c r="H40" s="1">
        <f t="shared" si="0"/>
      </c>
      <c r="I40" s="1">
        <f t="shared" si="1"/>
      </c>
      <c r="J40" s="1">
        <f t="shared" si="2"/>
      </c>
      <c r="K40" s="1">
        <f t="shared" si="3"/>
      </c>
    </row>
    <row r="41" spans="1:11" ht="15" customHeight="1">
      <c r="A41" s="5">
        <v>39</v>
      </c>
      <c r="B41" s="9"/>
      <c r="C41" s="183"/>
      <c r="D41" s="10"/>
      <c r="E41" s="11"/>
      <c r="F41" s="12"/>
      <c r="H41" s="1">
        <f t="shared" si="0"/>
      </c>
      <c r="I41" s="1">
        <f t="shared" si="1"/>
      </c>
      <c r="J41" s="1">
        <f t="shared" si="2"/>
      </c>
      <c r="K41" s="1">
        <f t="shared" si="3"/>
      </c>
    </row>
    <row r="42" spans="1:11" ht="15" customHeight="1">
      <c r="A42" s="5">
        <v>40</v>
      </c>
      <c r="B42" s="9"/>
      <c r="C42" s="183"/>
      <c r="D42" s="10"/>
      <c r="E42" s="11"/>
      <c r="F42" s="12"/>
      <c r="H42" s="1">
        <f t="shared" si="0"/>
      </c>
      <c r="I42" s="1">
        <f t="shared" si="1"/>
      </c>
      <c r="J42" s="1">
        <f t="shared" si="2"/>
      </c>
      <c r="K42" s="1">
        <f t="shared" si="3"/>
      </c>
    </row>
    <row r="43" spans="1:11" ht="15" customHeight="1">
      <c r="A43" s="5">
        <v>41</v>
      </c>
      <c r="B43" s="183"/>
      <c r="C43" s="183"/>
      <c r="D43" s="10"/>
      <c r="E43" s="11"/>
      <c r="F43" s="12"/>
      <c r="H43" s="1">
        <f t="shared" si="0"/>
      </c>
      <c r="I43" s="1">
        <f t="shared" si="1"/>
      </c>
      <c r="J43" s="1">
        <f t="shared" si="2"/>
      </c>
      <c r="K43" s="1">
        <f t="shared" si="3"/>
      </c>
    </row>
    <row r="44" spans="1:11" ht="15" customHeight="1">
      <c r="A44" s="5">
        <v>42</v>
      </c>
      <c r="B44" s="9"/>
      <c r="C44" s="183"/>
      <c r="D44" s="10"/>
      <c r="E44" s="11"/>
      <c r="F44" s="12"/>
      <c r="H44" s="1">
        <f t="shared" si="0"/>
      </c>
      <c r="I44" s="1">
        <f t="shared" si="1"/>
      </c>
      <c r="J44" s="1">
        <f t="shared" si="2"/>
      </c>
      <c r="K44" s="1">
        <f t="shared" si="3"/>
      </c>
    </row>
    <row r="45" spans="1:11" ht="15" customHeight="1">
      <c r="A45" s="5">
        <v>43</v>
      </c>
      <c r="B45" s="9"/>
      <c r="C45" s="183"/>
      <c r="D45" s="10"/>
      <c r="E45" s="11"/>
      <c r="F45" s="12"/>
      <c r="H45" s="1">
        <f t="shared" si="0"/>
      </c>
      <c r="I45" s="1">
        <f t="shared" si="1"/>
      </c>
      <c r="J45" s="1">
        <f t="shared" si="2"/>
      </c>
      <c r="K45" s="1">
        <f t="shared" si="3"/>
      </c>
    </row>
    <row r="46" spans="1:11" ht="15" customHeight="1">
      <c r="A46" s="5">
        <v>44</v>
      </c>
      <c r="B46" s="9"/>
      <c r="C46" s="183"/>
      <c r="D46" s="10"/>
      <c r="E46" s="11"/>
      <c r="F46" s="12"/>
      <c r="H46" s="1">
        <f t="shared" si="0"/>
      </c>
      <c r="I46" s="1">
        <f t="shared" si="1"/>
      </c>
      <c r="J46" s="1">
        <f t="shared" si="2"/>
      </c>
      <c r="K46" s="1">
        <f t="shared" si="3"/>
      </c>
    </row>
    <row r="47" spans="1:11" ht="15" customHeight="1">
      <c r="A47" s="5">
        <v>45</v>
      </c>
      <c r="B47" s="9"/>
      <c r="C47" s="183"/>
      <c r="D47" s="10"/>
      <c r="E47" s="11"/>
      <c r="F47" s="12"/>
      <c r="H47" s="1">
        <f t="shared" si="0"/>
      </c>
      <c r="I47" s="1">
        <f t="shared" si="1"/>
      </c>
      <c r="J47" s="1">
        <f t="shared" si="2"/>
      </c>
      <c r="K47" s="1">
        <f t="shared" si="3"/>
      </c>
    </row>
    <row r="48" spans="1:11" ht="15" customHeight="1">
      <c r="A48" s="5">
        <v>46</v>
      </c>
      <c r="B48" s="9"/>
      <c r="C48" s="183"/>
      <c r="D48" s="10"/>
      <c r="E48" s="11"/>
      <c r="F48" s="12"/>
      <c r="H48" s="1">
        <f t="shared" si="0"/>
      </c>
      <c r="I48" s="1">
        <f t="shared" si="1"/>
      </c>
      <c r="J48" s="1">
        <f t="shared" si="2"/>
      </c>
      <c r="K48" s="1">
        <f t="shared" si="3"/>
      </c>
    </row>
    <row r="49" spans="1:11" ht="15" customHeight="1">
      <c r="A49" s="5">
        <v>47</v>
      </c>
      <c r="B49" s="9"/>
      <c r="C49" s="183"/>
      <c r="D49" s="10"/>
      <c r="E49" s="11"/>
      <c r="F49" s="12"/>
      <c r="H49" s="1">
        <f t="shared" si="0"/>
      </c>
      <c r="I49" s="1">
        <f t="shared" si="1"/>
      </c>
      <c r="J49" s="1">
        <f t="shared" si="2"/>
      </c>
      <c r="K49" s="1">
        <f t="shared" si="3"/>
      </c>
    </row>
    <row r="50" spans="1:11" ht="15" customHeight="1">
      <c r="A50" s="5">
        <v>48</v>
      </c>
      <c r="B50" s="9"/>
      <c r="C50" s="183"/>
      <c r="D50" s="10"/>
      <c r="E50" s="11"/>
      <c r="F50" s="12"/>
      <c r="H50" s="1">
        <f t="shared" si="0"/>
      </c>
      <c r="I50" s="1">
        <f t="shared" si="1"/>
      </c>
      <c r="J50" s="1">
        <f t="shared" si="2"/>
      </c>
      <c r="K50" s="1">
        <f t="shared" si="3"/>
      </c>
    </row>
    <row r="51" spans="1:11" ht="15" customHeight="1">
      <c r="A51" s="5">
        <v>49</v>
      </c>
      <c r="B51" s="60"/>
      <c r="C51" s="183"/>
      <c r="D51" s="10"/>
      <c r="E51" s="11"/>
      <c r="F51" s="12"/>
      <c r="H51" s="1">
        <f t="shared" si="0"/>
      </c>
      <c r="I51" s="1">
        <f t="shared" si="1"/>
      </c>
      <c r="J51" s="1">
        <f t="shared" si="2"/>
      </c>
      <c r="K51" s="1">
        <f t="shared" si="3"/>
      </c>
    </row>
    <row r="52" spans="1:11" ht="15" customHeight="1">
      <c r="A52" s="5">
        <v>50</v>
      </c>
      <c r="B52" s="60"/>
      <c r="C52" s="183"/>
      <c r="D52" s="10"/>
      <c r="E52" s="11"/>
      <c r="F52" s="12"/>
      <c r="H52" s="1">
        <f aca="true" t="shared" si="4" ref="H52:H66">IF(B52="","",B52&amp;"　"&amp;C52)</f>
      </c>
      <c r="I52" s="1">
        <f t="shared" si="1"/>
      </c>
      <c r="J52" s="1">
        <f t="shared" si="2"/>
      </c>
      <c r="K52" s="1">
        <f t="shared" si="3"/>
      </c>
    </row>
    <row r="53" spans="1:11" ht="15" customHeight="1">
      <c r="A53" s="5">
        <v>51</v>
      </c>
      <c r="B53" s="60"/>
      <c r="C53" s="183"/>
      <c r="D53" s="10"/>
      <c r="E53" s="11"/>
      <c r="F53" s="12"/>
      <c r="H53" s="1">
        <f t="shared" si="4"/>
      </c>
      <c r="I53" s="1">
        <f t="shared" si="1"/>
      </c>
      <c r="J53" s="1">
        <f t="shared" si="2"/>
      </c>
      <c r="K53" s="1">
        <f t="shared" si="3"/>
      </c>
    </row>
    <row r="54" spans="1:11" ht="15" customHeight="1">
      <c r="A54" s="5">
        <v>52</v>
      </c>
      <c r="B54" s="60"/>
      <c r="C54" s="183"/>
      <c r="D54" s="10"/>
      <c r="E54" s="11"/>
      <c r="F54" s="12"/>
      <c r="H54" s="1">
        <f t="shared" si="4"/>
      </c>
      <c r="I54" s="1">
        <f t="shared" si="1"/>
      </c>
      <c r="J54" s="1">
        <f t="shared" si="2"/>
      </c>
      <c r="K54" s="1">
        <f t="shared" si="3"/>
      </c>
    </row>
    <row r="55" spans="1:11" ht="15" customHeight="1">
      <c r="A55" s="5">
        <v>53</v>
      </c>
      <c r="B55" s="60"/>
      <c r="C55" s="183"/>
      <c r="D55" s="10"/>
      <c r="E55" s="11"/>
      <c r="F55" s="12"/>
      <c r="H55" s="1">
        <f t="shared" si="4"/>
      </c>
      <c r="I55" s="1">
        <f t="shared" si="1"/>
      </c>
      <c r="J55" s="1">
        <f t="shared" si="2"/>
      </c>
      <c r="K55" s="1">
        <f t="shared" si="3"/>
      </c>
    </row>
    <row r="56" spans="1:11" ht="15" customHeight="1">
      <c r="A56" s="5">
        <v>54</v>
      </c>
      <c r="B56" s="60"/>
      <c r="C56" s="183"/>
      <c r="D56" s="10"/>
      <c r="E56" s="11"/>
      <c r="F56" s="12"/>
      <c r="H56" s="1">
        <f t="shared" si="4"/>
      </c>
      <c r="I56" s="1">
        <f t="shared" si="1"/>
      </c>
      <c r="J56" s="1">
        <f t="shared" si="2"/>
      </c>
      <c r="K56" s="1">
        <f t="shared" si="3"/>
      </c>
    </row>
    <row r="57" spans="1:11" ht="15" customHeight="1">
      <c r="A57" s="5">
        <v>55</v>
      </c>
      <c r="B57" s="60"/>
      <c r="C57" s="183"/>
      <c r="D57" s="10"/>
      <c r="E57" s="11"/>
      <c r="F57" s="12"/>
      <c r="H57" s="1">
        <f t="shared" si="4"/>
      </c>
      <c r="I57" s="1">
        <f t="shared" si="1"/>
      </c>
      <c r="J57" s="1">
        <f t="shared" si="2"/>
      </c>
      <c r="K57" s="1">
        <f t="shared" si="3"/>
      </c>
    </row>
    <row r="58" spans="1:11" ht="15" customHeight="1">
      <c r="A58" s="5">
        <v>56</v>
      </c>
      <c r="B58" s="60"/>
      <c r="C58" s="183"/>
      <c r="D58" s="10"/>
      <c r="E58" s="11"/>
      <c r="F58" s="12"/>
      <c r="H58" s="1">
        <f t="shared" si="4"/>
      </c>
      <c r="I58" s="1">
        <f t="shared" si="1"/>
      </c>
      <c r="J58" s="1">
        <f t="shared" si="2"/>
      </c>
      <c r="K58" s="1">
        <f t="shared" si="3"/>
      </c>
    </row>
    <row r="59" spans="1:11" ht="15" customHeight="1">
      <c r="A59" s="5">
        <v>57</v>
      </c>
      <c r="B59" s="60"/>
      <c r="C59" s="183"/>
      <c r="D59" s="10"/>
      <c r="E59" s="11"/>
      <c r="F59" s="12"/>
      <c r="H59" s="1">
        <f t="shared" si="4"/>
      </c>
      <c r="I59" s="1">
        <f t="shared" si="1"/>
      </c>
      <c r="J59" s="1">
        <f t="shared" si="2"/>
      </c>
      <c r="K59" s="1">
        <f t="shared" si="3"/>
      </c>
    </row>
    <row r="60" spans="1:11" ht="15" customHeight="1">
      <c r="A60" s="5">
        <v>58</v>
      </c>
      <c r="B60" s="60"/>
      <c r="C60" s="183"/>
      <c r="D60" s="10"/>
      <c r="E60" s="11"/>
      <c r="F60" s="12"/>
      <c r="H60" s="1">
        <f t="shared" si="4"/>
      </c>
      <c r="I60" s="1">
        <f t="shared" si="1"/>
      </c>
      <c r="J60" s="1">
        <f t="shared" si="2"/>
      </c>
      <c r="K60" s="1">
        <f t="shared" si="3"/>
      </c>
    </row>
    <row r="61" spans="1:11" ht="15" customHeight="1">
      <c r="A61" s="5">
        <v>59</v>
      </c>
      <c r="B61" s="60"/>
      <c r="C61" s="183"/>
      <c r="D61" s="10"/>
      <c r="E61" s="11"/>
      <c r="F61" s="12"/>
      <c r="H61" s="1">
        <f t="shared" si="4"/>
      </c>
      <c r="I61" s="1">
        <f t="shared" si="1"/>
      </c>
      <c r="J61" s="1">
        <f t="shared" si="2"/>
      </c>
      <c r="K61" s="1">
        <f t="shared" si="3"/>
      </c>
    </row>
    <row r="62" spans="1:11" ht="15" customHeight="1">
      <c r="A62" s="5">
        <v>60</v>
      </c>
      <c r="B62" s="60"/>
      <c r="C62" s="183"/>
      <c r="D62" s="10"/>
      <c r="E62" s="11"/>
      <c r="F62" s="12"/>
      <c r="H62" s="1">
        <f t="shared" si="4"/>
      </c>
      <c r="I62" s="1">
        <f t="shared" si="1"/>
      </c>
      <c r="J62" s="1">
        <f t="shared" si="2"/>
      </c>
      <c r="K62" s="1">
        <f t="shared" si="3"/>
      </c>
    </row>
    <row r="63" spans="1:11" ht="15" customHeight="1">
      <c r="A63" s="5">
        <v>61</v>
      </c>
      <c r="B63" s="60"/>
      <c r="C63" s="183"/>
      <c r="D63" s="10"/>
      <c r="E63" s="11"/>
      <c r="F63" s="12"/>
      <c r="H63" s="1">
        <f t="shared" si="4"/>
      </c>
      <c r="I63" s="1">
        <f t="shared" si="1"/>
      </c>
      <c r="J63" s="1">
        <f t="shared" si="2"/>
      </c>
      <c r="K63" s="1">
        <f t="shared" si="3"/>
      </c>
    </row>
    <row r="64" spans="1:11" ht="15" customHeight="1">
      <c r="A64" s="5">
        <v>62</v>
      </c>
      <c r="B64" s="60"/>
      <c r="C64" s="183"/>
      <c r="D64" s="10"/>
      <c r="E64" s="11"/>
      <c r="F64" s="12"/>
      <c r="H64" s="1">
        <f t="shared" si="4"/>
      </c>
      <c r="I64" s="1">
        <f t="shared" si="1"/>
      </c>
      <c r="J64" s="1">
        <f t="shared" si="2"/>
      </c>
      <c r="K64" s="1">
        <f t="shared" si="3"/>
      </c>
    </row>
    <row r="65" spans="1:11" ht="15" customHeight="1">
      <c r="A65" s="5">
        <v>63</v>
      </c>
      <c r="B65" s="60"/>
      <c r="C65" s="183"/>
      <c r="D65" s="10"/>
      <c r="E65" s="11"/>
      <c r="F65" s="12"/>
      <c r="H65" s="1">
        <f t="shared" si="4"/>
      </c>
      <c r="I65" s="1">
        <f t="shared" si="1"/>
      </c>
      <c r="J65" s="1">
        <f t="shared" si="2"/>
      </c>
      <c r="K65" s="1">
        <f t="shared" si="3"/>
      </c>
    </row>
    <row r="66" spans="1:11" ht="15" customHeight="1">
      <c r="A66" s="7">
        <v>64</v>
      </c>
      <c r="B66" s="61"/>
      <c r="C66" s="61"/>
      <c r="D66" s="13"/>
      <c r="E66" s="62"/>
      <c r="F66" s="14"/>
      <c r="H66" s="1">
        <f t="shared" si="4"/>
      </c>
      <c r="I66" s="1">
        <f t="shared" si="1"/>
      </c>
      <c r="J66" s="1">
        <f t="shared" si="2"/>
      </c>
      <c r="K66" s="1">
        <f t="shared" si="3"/>
      </c>
    </row>
  </sheetData>
  <sheetProtection password="CA42" sheet="1" selectLockedCells="1"/>
  <dataValidations count="4">
    <dataValidation type="date" allowBlank="1" showInputMessage="1" showErrorMessage="1" prompt="2000/1/15のようにスラッシュ&quot;/&quot;を使って記入" imeMode="disabled" sqref="E3:E66">
      <formula1>1</formula1>
      <formula2>365609</formula2>
    </dataValidation>
    <dataValidation type="whole" allowBlank="1" showInputMessage="1" showErrorMessage="1" prompt="8桁の数字を記入" imeMode="disabled" sqref="F3:F66">
      <formula1>10000000</formula1>
      <formula2>99999999</formula2>
    </dataValidation>
    <dataValidation type="whole" allowBlank="1" showInputMessage="1" showErrorMessage="1" prompt="1～3までの学年を記入" imeMode="disabled" sqref="D3:D66">
      <formula1>1</formula1>
      <formula2>3</formula2>
    </dataValidation>
    <dataValidation allowBlank="1" showInputMessage="1" showErrorMessage="1" prompt="姓と名を分けて記入" imeMode="hiragana" sqref="B3:C66"/>
  </dataValidations>
  <printOptions/>
  <pageMargins left="0.3937007874015748" right="0.3937007874015748" top="0.3937007874015748" bottom="0.3937007874015748" header="0.1968503937007874" footer="0.1968503937007874"/>
  <pageSetup fitToHeight="1" fitToWidth="1" horizontalDpi="300" verticalDpi="300" orientation="portrait" paperSize="9" scale="92" r:id="rId2"/>
  <legacyDrawing r:id="rId1"/>
</worksheet>
</file>

<file path=xl/worksheets/sheet5.xml><?xml version="1.0" encoding="utf-8"?>
<worksheet xmlns="http://schemas.openxmlformats.org/spreadsheetml/2006/main" xmlns:r="http://schemas.openxmlformats.org/officeDocument/2006/relationships">
  <sheetPr codeName="Sheet5">
    <tabColor rgb="FF00B050"/>
  </sheetPr>
  <dimension ref="A1:J64"/>
  <sheetViews>
    <sheetView zoomScaleSheetLayoutView="100" zoomScalePageLayoutView="0" workbookViewId="0" topLeftCell="A1">
      <selection activeCell="F63" sqref="F63"/>
    </sheetView>
  </sheetViews>
  <sheetFormatPr defaultColWidth="8.796875" defaultRowHeight="13.5" customHeight="1"/>
  <cols>
    <col min="1" max="1" width="15" style="271" customWidth="1"/>
    <col min="2" max="2" width="15" style="93" customWidth="1"/>
    <col min="3" max="3" width="25" style="93" customWidth="1"/>
    <col min="4" max="4" width="8.69921875" style="234" customWidth="1"/>
    <col min="5" max="6" width="15" style="93" customWidth="1"/>
    <col min="7" max="7" width="2.5" style="330" customWidth="1"/>
    <col min="8" max="10" width="5" style="93" customWidth="1"/>
    <col min="11" max="16384" width="9" style="93" customWidth="1"/>
  </cols>
  <sheetData>
    <row r="1" spans="1:7" ht="13.5" customHeight="1">
      <c r="A1" s="216" t="s">
        <v>115</v>
      </c>
      <c r="B1" s="217"/>
      <c r="C1" s="218"/>
      <c r="D1" s="218"/>
      <c r="E1" s="219" t="s">
        <v>120</v>
      </c>
      <c r="F1" s="220" t="s">
        <v>121</v>
      </c>
      <c r="G1" s="329"/>
    </row>
    <row r="2" spans="1:8" ht="13.5" customHeight="1">
      <c r="A2" s="221"/>
      <c r="B2" s="222"/>
      <c r="C2" s="223"/>
      <c r="D2" s="223"/>
      <c r="E2" s="224" t="str">
        <f>IF($H2="","",VLOOKUP($H2,'学校登録'!$I$2:$J$6,2,FALSE))</f>
        <v>田川</v>
      </c>
      <c r="F2" s="225" t="s">
        <v>124</v>
      </c>
      <c r="G2" s="329"/>
      <c r="H2" s="142">
        <v>6</v>
      </c>
    </row>
    <row r="3" spans="1:7" ht="13.5" customHeight="1">
      <c r="A3" s="219" t="s">
        <v>8</v>
      </c>
      <c r="B3" s="219" t="s">
        <v>45</v>
      </c>
      <c r="C3" s="226" t="s">
        <v>4</v>
      </c>
      <c r="D3" s="227"/>
      <c r="E3" s="219" t="s">
        <v>122</v>
      </c>
      <c r="F3" s="219" t="s">
        <v>116</v>
      </c>
      <c r="G3" s="329"/>
    </row>
    <row r="4" spans="1:7" ht="13.5" customHeight="1">
      <c r="A4" s="228"/>
      <c r="B4" s="224" t="s">
        <v>149</v>
      </c>
      <c r="C4" s="341"/>
      <c r="D4" s="292"/>
      <c r="E4" s="224"/>
      <c r="F4" s="224"/>
      <c r="G4" s="329"/>
    </row>
    <row r="5" spans="1:7" ht="13.5" customHeight="1">
      <c r="A5" s="229" t="s">
        <v>118</v>
      </c>
      <c r="B5" s="230" t="s">
        <v>119</v>
      </c>
      <c r="C5" s="226" t="s">
        <v>47</v>
      </c>
      <c r="D5" s="220"/>
      <c r="E5" s="219" t="s">
        <v>123</v>
      </c>
      <c r="F5" s="219" t="s">
        <v>117</v>
      </c>
      <c r="G5" s="329"/>
    </row>
    <row r="6" spans="1:8" ht="13.5" customHeight="1">
      <c r="A6" s="231"/>
      <c r="B6" s="224"/>
      <c r="C6" s="342"/>
      <c r="D6" s="292"/>
      <c r="E6" s="232">
        <f>IF($H6="","",VLOOKUP($H6,'指導者登録'!$A$3:$H$6,7,FALSE))</f>
      </c>
      <c r="F6" s="232"/>
      <c r="G6" s="329"/>
      <c r="H6" s="142"/>
    </row>
    <row r="7" ht="6.75" customHeight="1">
      <c r="A7" s="233"/>
    </row>
    <row r="8" spans="1:7" ht="13.5" customHeight="1">
      <c r="A8" s="369" t="s">
        <v>7</v>
      </c>
      <c r="B8" s="370"/>
      <c r="C8" s="295" t="s">
        <v>0</v>
      </c>
      <c r="D8" s="236" t="s">
        <v>9</v>
      </c>
      <c r="E8" s="235" t="s">
        <v>3</v>
      </c>
      <c r="F8" s="237" t="s">
        <v>2</v>
      </c>
      <c r="G8" s="331"/>
    </row>
    <row r="9" spans="1:8" ht="13.5" customHeight="1">
      <c r="A9" s="371" t="s">
        <v>1</v>
      </c>
      <c r="B9" s="372"/>
      <c r="C9" s="296">
        <f>IF($H9="","",VLOOKUP($H9,'指導者登録'!$A$9:$H$12,7,FALSE))</f>
      </c>
      <c r="D9" s="238"/>
      <c r="E9" s="238"/>
      <c r="F9" s="239"/>
      <c r="G9" s="329"/>
      <c r="H9" s="321"/>
    </row>
    <row r="10" spans="1:10" ht="13.5" customHeight="1">
      <c r="A10" s="338">
        <v>1</v>
      </c>
      <c r="B10" s="255">
        <f>IF(SUM($I10:$J10)&gt;0,"*","")</f>
      </c>
      <c r="C10" s="297">
        <f>IF($H10="","",VLOOKUP($H10,'生徒登録'!$A$3:$H$66,8,FALSE))</f>
      </c>
      <c r="D10" s="240">
        <f>IF($H10="","",VLOOKUP($H10,'生徒登録'!$A$3:$H$66,4,FALSE))</f>
      </c>
      <c r="E10" s="241">
        <f>IF($H10="","",VLOOKUP($H10,'生徒登録'!$A$3:$H$66,5,FALSE))</f>
      </c>
      <c r="F10" s="242">
        <f>IF($H10="","",VLOOKUP($H10,'生徒登録'!$A$3:$H$66,6,FALSE))</f>
      </c>
      <c r="G10" s="332"/>
      <c r="H10" s="318"/>
      <c r="I10" s="93">
        <f>COUNTIF($H$21:$H$52,$H10)</f>
        <v>0</v>
      </c>
      <c r="J10" s="93">
        <f>COUNTIF('申込書(2)'!$H$9:$H$50,$H10)</f>
        <v>0</v>
      </c>
    </row>
    <row r="11" spans="1:10" ht="13.5" customHeight="1">
      <c r="A11" s="337">
        <v>2</v>
      </c>
      <c r="B11" s="258">
        <f aca="true" t="shared" si="0" ref="B11:B17">IF(SUM($I11:$J11)&gt;0,"*","")</f>
      </c>
      <c r="C11" s="298">
        <f>IF($H11="","",VLOOKUP($H11,'生徒登録'!$A$3:$H$66,8,FALSE))</f>
      </c>
      <c r="D11" s="243">
        <f>IF($H11="","",VLOOKUP($H11,'生徒登録'!$A$3:$H$66,4,FALSE))</f>
      </c>
      <c r="E11" s="244">
        <f>IF($H11="","",VLOOKUP($H11,'生徒登録'!$A$3:$H$66,5,FALSE))</f>
      </c>
      <c r="F11" s="245">
        <f>IF($H11="","",VLOOKUP($H11,'生徒登録'!$A$3:$H$66,6,FALSE))</f>
      </c>
      <c r="G11" s="332"/>
      <c r="H11" s="319"/>
      <c r="I11" s="93">
        <f aca="true" t="shared" si="1" ref="I11:I17">COUNTIF($H$21:$H$52,$H11)</f>
        <v>0</v>
      </c>
      <c r="J11" s="93">
        <f>COUNTIF('申込書(2)'!$H$9:$H$50,$H11)</f>
        <v>0</v>
      </c>
    </row>
    <row r="12" spans="1:10" ht="13.5" customHeight="1">
      <c r="A12" s="337">
        <v>3</v>
      </c>
      <c r="B12" s="258">
        <f t="shared" si="0"/>
      </c>
      <c r="C12" s="298">
        <f>IF($H12="","",VLOOKUP($H12,'生徒登録'!$A$3:$H$66,8,FALSE))</f>
      </c>
      <c r="D12" s="243">
        <f>IF($H12="","",VLOOKUP($H12,'生徒登録'!$A$3:$H$66,4,FALSE))</f>
      </c>
      <c r="E12" s="244">
        <f>IF($H12="","",VLOOKUP($H12,'生徒登録'!$A$3:$H$66,5,FALSE))</f>
      </c>
      <c r="F12" s="245">
        <f>IF($H12="","",VLOOKUP($H12,'生徒登録'!$A$3:$H$66,6,FALSE))</f>
      </c>
      <c r="G12" s="332"/>
      <c r="H12" s="319"/>
      <c r="I12" s="93">
        <f t="shared" si="1"/>
        <v>0</v>
      </c>
      <c r="J12" s="93">
        <f>COUNTIF('申込書(2)'!$H$9:$H$50,$H12)</f>
        <v>0</v>
      </c>
    </row>
    <row r="13" spans="1:10" ht="13.5" customHeight="1">
      <c r="A13" s="337">
        <v>4</v>
      </c>
      <c r="B13" s="258">
        <f t="shared" si="0"/>
      </c>
      <c r="C13" s="298">
        <f>IF($H13="","",VLOOKUP($H13,'生徒登録'!$A$3:$H$66,8,FALSE))</f>
      </c>
      <c r="D13" s="243">
        <f>IF($H13="","",VLOOKUP($H13,'生徒登録'!$A$3:$H$66,4,FALSE))</f>
      </c>
      <c r="E13" s="244">
        <f>IF($H13="","",VLOOKUP($H13,'生徒登録'!$A$3:$H$66,5,FALSE))</f>
      </c>
      <c r="F13" s="245">
        <f>IF($H13="","",VLOOKUP($H13,'生徒登録'!$A$3:$H$66,6,FALSE))</f>
      </c>
      <c r="G13" s="332"/>
      <c r="H13" s="319"/>
      <c r="I13" s="93">
        <f t="shared" si="1"/>
        <v>0</v>
      </c>
      <c r="J13" s="93">
        <f>COUNTIF('申込書(2)'!$H$9:$H$50,$H13)</f>
        <v>0</v>
      </c>
    </row>
    <row r="14" spans="1:10" ht="13.5" customHeight="1">
      <c r="A14" s="337">
        <v>5</v>
      </c>
      <c r="B14" s="258">
        <f t="shared" si="0"/>
      </c>
      <c r="C14" s="298">
        <f>IF($H14="","",VLOOKUP($H14,'生徒登録'!$A$3:$H$66,8,FALSE))</f>
      </c>
      <c r="D14" s="243">
        <f>IF($H14="","",VLOOKUP($H14,'生徒登録'!$A$3:$H$66,4,FALSE))</f>
      </c>
      <c r="E14" s="244">
        <f>IF($H14="","",VLOOKUP($H14,'生徒登録'!$A$3:$H$66,5,FALSE))</f>
      </c>
      <c r="F14" s="245">
        <f>IF($H14="","",VLOOKUP($H14,'生徒登録'!$A$3:$H$66,6,FALSE))</f>
      </c>
      <c r="G14" s="332"/>
      <c r="H14" s="319"/>
      <c r="I14" s="93">
        <f t="shared" si="1"/>
        <v>0</v>
      </c>
      <c r="J14" s="93">
        <f>COUNTIF('申込書(2)'!$H$9:$H$50,$H14)</f>
        <v>0</v>
      </c>
    </row>
    <row r="15" spans="1:10" ht="13.5" customHeight="1">
      <c r="A15" s="337">
        <v>6</v>
      </c>
      <c r="B15" s="258">
        <f t="shared" si="0"/>
      </c>
      <c r="C15" s="298">
        <f>IF($H15="","",VLOOKUP($H15,'生徒登録'!$A$3:$H$66,8,FALSE))</f>
      </c>
      <c r="D15" s="243">
        <f>IF($H15="","",VLOOKUP($H15,'生徒登録'!$A$3:$H$66,4,FALSE))</f>
      </c>
      <c r="E15" s="244">
        <f>IF($H15="","",VLOOKUP($H15,'生徒登録'!$A$3:$H$66,5,FALSE))</f>
      </c>
      <c r="F15" s="245">
        <f>IF($H15="","",VLOOKUP($H15,'生徒登録'!$A$3:$H$66,6,FALSE))</f>
      </c>
      <c r="G15" s="332"/>
      <c r="H15" s="319"/>
      <c r="I15" s="93">
        <f t="shared" si="1"/>
        <v>0</v>
      </c>
      <c r="J15" s="93">
        <f>COUNTIF('申込書(2)'!$H$9:$H$50,$H15)</f>
        <v>0</v>
      </c>
    </row>
    <row r="16" spans="1:10" ht="13.5" customHeight="1">
      <c r="A16" s="337">
        <v>7</v>
      </c>
      <c r="B16" s="258">
        <f t="shared" si="0"/>
      </c>
      <c r="C16" s="299">
        <f>IF($H16="","",VLOOKUP($H16,'生徒登録'!$A$3:$H$66,8,FALSE))</f>
      </c>
      <c r="D16" s="243">
        <f>IF($H16="","",VLOOKUP($H16,'生徒登録'!$A$3:$H$66,4,FALSE))</f>
      </c>
      <c r="E16" s="244">
        <f>IF($H16="","",VLOOKUP($H16,'生徒登録'!$A$3:$H$66,5,FALSE))</f>
      </c>
      <c r="F16" s="245">
        <f>IF($H16="","",VLOOKUP($H16,'生徒登録'!$A$3:$H$66,6,FALSE))</f>
      </c>
      <c r="G16" s="332"/>
      <c r="H16" s="319"/>
      <c r="I16" s="93">
        <f t="shared" si="1"/>
        <v>0</v>
      </c>
      <c r="J16" s="93">
        <f>COUNTIF('申込書(2)'!$H$9:$H$50,$H16)</f>
        <v>0</v>
      </c>
    </row>
    <row r="17" spans="1:10" ht="13.5" customHeight="1">
      <c r="A17" s="339">
        <v>8</v>
      </c>
      <c r="B17" s="277">
        <f t="shared" si="0"/>
      </c>
      <c r="C17" s="300">
        <f>IF($H17="","",VLOOKUP($H17,'生徒登録'!$A$3:$H$66,8,FALSE))</f>
      </c>
      <c r="D17" s="246">
        <f>IF($H17="","",VLOOKUP($H17,'生徒登録'!$A$3:$H$66,4,FALSE))</f>
      </c>
      <c r="E17" s="247">
        <f>IF($H17="","",VLOOKUP($H17,'生徒登録'!$A$3:$H$66,5,FALSE))</f>
      </c>
      <c r="F17" s="248">
        <f>IF($H17="","",VLOOKUP($H17,'生徒登録'!$A$3:$H$66,6,FALSE))</f>
      </c>
      <c r="G17" s="332"/>
      <c r="H17" s="320"/>
      <c r="I17" s="93">
        <f t="shared" si="1"/>
        <v>0</v>
      </c>
      <c r="J17" s="93">
        <f>COUNTIF('申込書(2)'!$H$9:$H$50,$H17)</f>
        <v>0</v>
      </c>
    </row>
    <row r="18" spans="1:8" ht="13.5" customHeight="1">
      <c r="A18" s="371" t="s">
        <v>5</v>
      </c>
      <c r="B18" s="372"/>
      <c r="C18" s="301">
        <f>IF($H18="","",VLOOKUP($H18,'指導者登録'!$A$15:$H$17,7,FALSE))</f>
      </c>
      <c r="D18" s="249"/>
      <c r="E18" s="249"/>
      <c r="F18" s="250">
        <f>IF(H18="","",VLOOKUP($H18,'指導者登録'!$A$15:$H$17,4,FALSE))</f>
      </c>
      <c r="G18" s="329"/>
      <c r="H18" s="322"/>
    </row>
    <row r="19" spans="1:3" ht="6.75" customHeight="1">
      <c r="A19" s="233"/>
      <c r="C19" s="271"/>
    </row>
    <row r="20" spans="1:7" ht="13.5" customHeight="1">
      <c r="A20" s="373" t="s">
        <v>125</v>
      </c>
      <c r="B20" s="374"/>
      <c r="C20" s="251" t="s">
        <v>0</v>
      </c>
      <c r="D20" s="252" t="s">
        <v>9</v>
      </c>
      <c r="E20" s="253" t="s">
        <v>3</v>
      </c>
      <c r="F20" s="254" t="s">
        <v>2</v>
      </c>
      <c r="G20" s="331"/>
    </row>
    <row r="21" spans="1:8" ht="13.5" customHeight="1">
      <c r="A21" s="375">
        <v>1</v>
      </c>
      <c r="B21" s="255" t="s">
        <v>127</v>
      </c>
      <c r="C21" s="286">
        <f>IF($H21="","",VLOOKUP($H21,'生徒登録'!$A$3:$H$66,8,FALSE))</f>
      </c>
      <c r="D21" s="240">
        <f>IF($H21="","",VLOOKUP($H21,'生徒登録'!$A$3:$H$66,4,FALSE))</f>
      </c>
      <c r="E21" s="256">
        <f>IF($H21="","",VLOOKUP($H21,'生徒登録'!$A$3:$H$66,5,FALSE))</f>
      </c>
      <c r="F21" s="257">
        <f>IF($H21="","",VLOOKUP($H21,'生徒登録'!$A$3:$H$66,6,FALSE))</f>
      </c>
      <c r="G21" s="333"/>
      <c r="H21" s="318"/>
    </row>
    <row r="22" spans="1:8" ht="13.5" customHeight="1">
      <c r="A22" s="359"/>
      <c r="B22" s="258" t="s">
        <v>128</v>
      </c>
      <c r="C22" s="286">
        <f>IF($H22="","",VLOOKUP($H22,'生徒登録'!$A$3:$H$66,8,FALSE))</f>
      </c>
      <c r="D22" s="243">
        <f>IF($H22="","",VLOOKUP($H22,'生徒登録'!$A$3:$H$66,4,FALSE))</f>
      </c>
      <c r="E22" s="259">
        <f>IF($H22="","",VLOOKUP($H22,'生徒登録'!$A$3:$H$66,5,FALSE))</f>
      </c>
      <c r="F22" s="260">
        <f>IF($H22="","",VLOOKUP($H22,'生徒登録'!$A$3:$H$66,6,FALSE))</f>
      </c>
      <c r="G22" s="333"/>
      <c r="H22" s="319"/>
    </row>
    <row r="23" spans="1:8" ht="13.5" customHeight="1">
      <c r="A23" s="358">
        <v>2</v>
      </c>
      <c r="B23" s="258" t="s">
        <v>127</v>
      </c>
      <c r="C23" s="286">
        <f>IF($H23="","",VLOOKUP($H23,'生徒登録'!$A$3:$H$66,8,FALSE))</f>
      </c>
      <c r="D23" s="243">
        <f>IF($H23="","",VLOOKUP($H23,'生徒登録'!$A$3:$H$66,4,FALSE))</f>
      </c>
      <c r="E23" s="261">
        <f>IF($H23="","",VLOOKUP($H23,'生徒登録'!$A$3:$H$66,5,FALSE))</f>
      </c>
      <c r="F23" s="262">
        <f>IF($H23="","",VLOOKUP($H23,'生徒登録'!$A$3:$H$66,6,FALSE))</f>
      </c>
      <c r="G23" s="333"/>
      <c r="H23" s="319"/>
    </row>
    <row r="24" spans="1:8" ht="13.5" customHeight="1">
      <c r="A24" s="359"/>
      <c r="B24" s="260" t="s">
        <v>128</v>
      </c>
      <c r="C24" s="286">
        <f>IF($H24="","",VLOOKUP($H24,'生徒登録'!$A$3:$H$66,8,FALSE))</f>
      </c>
      <c r="D24" s="243">
        <f>IF($H24="","",VLOOKUP($H24,'生徒登録'!$A$3:$H$66,4,FALSE))</f>
      </c>
      <c r="E24" s="263">
        <f>IF($H24="","",VLOOKUP($H24,'生徒登録'!$A$3:$H$66,5,FALSE))</f>
      </c>
      <c r="F24" s="257">
        <f>IF($H24="","",VLOOKUP($H24,'生徒登録'!$A$3:$H$66,6,FALSE))</f>
      </c>
      <c r="G24" s="333"/>
      <c r="H24" s="319"/>
    </row>
    <row r="25" spans="1:8" ht="13.5" customHeight="1">
      <c r="A25" s="358">
        <v>3</v>
      </c>
      <c r="B25" s="258" t="s">
        <v>127</v>
      </c>
      <c r="C25" s="286">
        <f>IF($H25="","",VLOOKUP($H25,'生徒登録'!$A$3:$H$66,8,FALSE))</f>
      </c>
      <c r="D25" s="243">
        <f>IF($H25="","",VLOOKUP($H25,'生徒登録'!$A$3:$H$66,4,FALSE))</f>
      </c>
      <c r="E25" s="261">
        <f>IF($H25="","",VLOOKUP($H25,'生徒登録'!$A$3:$H$66,5,FALSE))</f>
      </c>
      <c r="F25" s="257">
        <f>IF($H25="","",VLOOKUP($H25,'生徒登録'!$A$3:$H$66,6,FALSE))</f>
      </c>
      <c r="G25" s="333"/>
      <c r="H25" s="319"/>
    </row>
    <row r="26" spans="1:8" ht="13.5" customHeight="1">
      <c r="A26" s="359"/>
      <c r="B26" s="260" t="s">
        <v>128</v>
      </c>
      <c r="C26" s="286">
        <f>IF($H26="","",VLOOKUP($H26,'生徒登録'!$A$3:$H$66,8,FALSE))</f>
      </c>
      <c r="D26" s="243">
        <f>IF($H26="","",VLOOKUP($H26,'生徒登録'!$A$3:$H$66,4,FALSE))</f>
      </c>
      <c r="E26" s="256">
        <f>IF($H26="","",VLOOKUP($H26,'生徒登録'!$A$3:$H$66,5,FALSE))</f>
      </c>
      <c r="F26" s="257">
        <f>IF($H26="","",VLOOKUP($H26,'生徒登録'!$A$3:$H$66,6,FALSE))</f>
      </c>
      <c r="G26" s="333"/>
      <c r="H26" s="319"/>
    </row>
    <row r="27" spans="1:8" ht="13.5" customHeight="1">
      <c r="A27" s="358">
        <v>4</v>
      </c>
      <c r="B27" s="258" t="s">
        <v>127</v>
      </c>
      <c r="C27" s="286">
        <f>IF($H27="","",VLOOKUP($H27,'生徒登録'!$A$3:$H$66,8,FALSE))</f>
      </c>
      <c r="D27" s="243">
        <f>IF($H27="","",VLOOKUP($H27,'生徒登録'!$A$3:$H$66,4,FALSE))</f>
      </c>
      <c r="E27" s="259">
        <f>IF($H27="","",VLOOKUP($H27,'生徒登録'!$A$3:$H$66,5,FALSE))</f>
      </c>
      <c r="F27" s="260">
        <f>IF($H27="","",VLOOKUP($H27,'生徒登録'!$A$3:$H$66,6,FALSE))</f>
      </c>
      <c r="G27" s="333"/>
      <c r="H27" s="319"/>
    </row>
    <row r="28" spans="1:8" ht="13.5" customHeight="1">
      <c r="A28" s="359"/>
      <c r="B28" s="260" t="s">
        <v>128</v>
      </c>
      <c r="C28" s="286">
        <f>IF($H28="","",VLOOKUP($H28,'生徒登録'!$A$3:$H$66,8,FALSE))</f>
      </c>
      <c r="D28" s="243">
        <f>IF($H28="","",VLOOKUP($H28,'生徒登録'!$A$3:$H$66,4,FALSE))</f>
      </c>
      <c r="E28" s="259">
        <f>IF($H28="","",VLOOKUP($H28,'生徒登録'!$A$3:$H$66,5,FALSE))</f>
      </c>
      <c r="F28" s="264">
        <f>IF($H28="","",VLOOKUP($H28,'生徒登録'!$A$3:$H$66,6,FALSE))</f>
      </c>
      <c r="G28" s="333"/>
      <c r="H28" s="319"/>
    </row>
    <row r="29" spans="1:8" ht="13.5" customHeight="1">
      <c r="A29" s="358">
        <v>5</v>
      </c>
      <c r="B29" s="258" t="s">
        <v>127</v>
      </c>
      <c r="C29" s="286">
        <f>IF($H29="","",VLOOKUP($H29,'生徒登録'!$A$3:$H$66,8,FALSE))</f>
      </c>
      <c r="D29" s="243">
        <f>IF($H29="","",VLOOKUP($H29,'生徒登録'!$A$3:$H$66,4,FALSE))</f>
      </c>
      <c r="E29" s="259">
        <f>IF($H29="","",VLOOKUP($H29,'生徒登録'!$A$3:$H$66,5,FALSE))</f>
      </c>
      <c r="F29" s="264">
        <f>IF($H29="","",VLOOKUP($H29,'生徒登録'!$A$3:$H$66,6,FALSE))</f>
      </c>
      <c r="G29" s="333"/>
      <c r="H29" s="319"/>
    </row>
    <row r="30" spans="1:8" ht="13.5" customHeight="1">
      <c r="A30" s="359"/>
      <c r="B30" s="265" t="s">
        <v>128</v>
      </c>
      <c r="C30" s="286">
        <f>IF($H30="","",VLOOKUP($H30,'生徒登録'!$A$3:$H$66,8,FALSE))</f>
      </c>
      <c r="D30" s="243">
        <f>IF($H30="","",VLOOKUP($H30,'生徒登録'!$A$3:$H$66,4,FALSE))</f>
      </c>
      <c r="E30" s="263">
        <f>IF($H30="","",VLOOKUP($H30,'生徒登録'!$A$3:$H$66,5,FALSE))</f>
      </c>
      <c r="F30" s="245">
        <f>IF($H30="","",VLOOKUP($H30,'生徒登録'!$A$3:$H$66,6,FALSE))</f>
      </c>
      <c r="G30" s="333"/>
      <c r="H30" s="319"/>
    </row>
    <row r="31" spans="1:8" ht="13.5" customHeight="1">
      <c r="A31" s="358">
        <v>6</v>
      </c>
      <c r="B31" s="258" t="s">
        <v>127</v>
      </c>
      <c r="C31" s="286">
        <f>IF($H31="","",VLOOKUP($H31,'生徒登録'!$A$3:$H$66,8,FALSE))</f>
      </c>
      <c r="D31" s="243">
        <f>IF($H31="","",VLOOKUP($H31,'生徒登録'!$A$3:$H$66,4,FALSE))</f>
      </c>
      <c r="E31" s="261">
        <f>IF($H31="","",VLOOKUP($H31,'生徒登録'!$A$3:$H$66,5,FALSE))</f>
      </c>
      <c r="F31" s="266">
        <f>IF($H31="","",VLOOKUP($H31,'生徒登録'!$A$3:$H$66,6,FALSE))</f>
      </c>
      <c r="G31" s="333"/>
      <c r="H31" s="319"/>
    </row>
    <row r="32" spans="1:8" ht="13.5" customHeight="1">
      <c r="A32" s="359"/>
      <c r="B32" s="260" t="s">
        <v>128</v>
      </c>
      <c r="C32" s="286">
        <f>IF($H32="","",VLOOKUP($H32,'生徒登録'!$A$3:$H$66,8,FALSE))</f>
      </c>
      <c r="D32" s="243">
        <f>IF($H32="","",VLOOKUP($H32,'生徒登録'!$A$3:$H$66,4,FALSE))</f>
      </c>
      <c r="E32" s="256">
        <f>IF($H32="","",VLOOKUP($H32,'生徒登録'!$A$3:$H$66,5,FALSE))</f>
      </c>
      <c r="F32" s="245">
        <f>IF($H32="","",VLOOKUP($H32,'生徒登録'!$A$3:$H$66,6,FALSE))</f>
      </c>
      <c r="G32" s="333"/>
      <c r="H32" s="319"/>
    </row>
    <row r="33" spans="1:8" ht="13.5" customHeight="1">
      <c r="A33" s="360">
        <v>7</v>
      </c>
      <c r="B33" s="260" t="s">
        <v>127</v>
      </c>
      <c r="C33" s="286">
        <f>IF($H33="","",VLOOKUP($H33,'生徒登録'!$A$3:$H$66,8,FALSE))</f>
      </c>
      <c r="D33" s="243">
        <f>IF($H33="","",VLOOKUP($H33,'生徒登録'!$A$3:$H$66,4,FALSE))</f>
      </c>
      <c r="E33" s="259">
        <f>IF($H33="","",VLOOKUP($H33,'生徒登録'!$A$3:$H$66,5,FALSE))</f>
      </c>
      <c r="F33" s="264">
        <f>IF($H33="","",VLOOKUP($H33,'生徒登録'!$A$3:$H$66,6,FALSE))</f>
      </c>
      <c r="G33" s="333"/>
      <c r="H33" s="319"/>
    </row>
    <row r="34" spans="1:8" ht="13.5" customHeight="1">
      <c r="A34" s="359"/>
      <c r="B34" s="260" t="s">
        <v>128</v>
      </c>
      <c r="C34" s="286">
        <f>IF($H34="","",VLOOKUP($H34,'生徒登録'!$A$3:$H$66,8,FALSE))</f>
      </c>
      <c r="D34" s="243">
        <f>IF($H34="","",VLOOKUP($H34,'生徒登録'!$A$3:$H$66,4,FALSE))</f>
      </c>
      <c r="E34" s="259">
        <f>IF($H34="","",VLOOKUP($H34,'生徒登録'!$A$3:$H$66,5,FALSE))</f>
      </c>
      <c r="F34" s="264">
        <f>IF($H34="","",VLOOKUP($H34,'生徒登録'!$A$3:$H$66,6,FALSE))</f>
      </c>
      <c r="G34" s="333"/>
      <c r="H34" s="319"/>
    </row>
    <row r="35" spans="1:8" ht="13.5" customHeight="1">
      <c r="A35" s="358">
        <v>8</v>
      </c>
      <c r="B35" s="258" t="s">
        <v>127</v>
      </c>
      <c r="C35" s="286">
        <f>IF($H35="","",VLOOKUP($H35,'生徒登録'!$A$3:$H$66,8,FALSE))</f>
      </c>
      <c r="D35" s="243">
        <f>IF($H35="","",VLOOKUP($H35,'生徒登録'!$A$3:$H$66,4,FALSE))</f>
      </c>
      <c r="E35" s="259">
        <f>IF($H35="","",VLOOKUP($H35,'生徒登録'!$A$3:$H$66,5,FALSE))</f>
      </c>
      <c r="F35" s="264">
        <f>IF($H35="","",VLOOKUP($H35,'生徒登録'!$A$3:$H$66,6,FALSE))</f>
      </c>
      <c r="G35" s="333"/>
      <c r="H35" s="319"/>
    </row>
    <row r="36" spans="1:8" ht="13.5" customHeight="1">
      <c r="A36" s="359"/>
      <c r="B36" s="260" t="s">
        <v>128</v>
      </c>
      <c r="C36" s="286">
        <f>IF($H36="","",VLOOKUP($H36,'生徒登録'!$A$3:$H$66,8,FALSE))</f>
      </c>
      <c r="D36" s="243">
        <f>IF($H36="","",VLOOKUP($H36,'生徒登録'!$A$3:$H$66,4,FALSE))</f>
      </c>
      <c r="E36" s="259">
        <f>IF($H36="","",VLOOKUP($H36,'生徒登録'!$A$3:$H$66,5,FALSE))</f>
      </c>
      <c r="F36" s="264">
        <f>IF($H36="","",VLOOKUP($H36,'生徒登録'!$A$3:$H$66,6,FALSE))</f>
      </c>
      <c r="G36" s="333"/>
      <c r="H36" s="319"/>
    </row>
    <row r="37" spans="1:8" ht="13.5" customHeight="1">
      <c r="A37" s="358">
        <v>9</v>
      </c>
      <c r="B37" s="258" t="s">
        <v>127</v>
      </c>
      <c r="C37" s="286">
        <f>IF($H37="","",VLOOKUP($H37,'生徒登録'!$A$3:$H$66,8,FALSE))</f>
      </c>
      <c r="D37" s="243">
        <f>IF($H37="","",VLOOKUP($H37,'生徒登録'!$A$3:$H$66,4,FALSE))</f>
      </c>
      <c r="E37" s="259">
        <f>IF($H37="","",VLOOKUP($H37,'生徒登録'!$A$3:$H$66,5,FALSE))</f>
      </c>
      <c r="F37" s="264">
        <f>IF($H37="","",VLOOKUP($H37,'生徒登録'!$A$3:$H$66,6,FALSE))</f>
      </c>
      <c r="G37" s="333"/>
      <c r="H37" s="319"/>
    </row>
    <row r="38" spans="1:8" ht="13.5" customHeight="1">
      <c r="A38" s="359"/>
      <c r="B38" s="260" t="s">
        <v>128</v>
      </c>
      <c r="C38" s="286">
        <f>IF($H38="","",VLOOKUP($H38,'生徒登録'!$A$3:$H$66,8,FALSE))</f>
      </c>
      <c r="D38" s="243">
        <f>IF($H38="","",VLOOKUP($H38,'生徒登録'!$A$3:$H$66,4,FALSE))</f>
      </c>
      <c r="E38" s="259">
        <f>IF($H38="","",VLOOKUP($H38,'生徒登録'!$A$3:$H$66,5,FALSE))</f>
      </c>
      <c r="F38" s="264">
        <f>IF($H38="","",VLOOKUP($H38,'生徒登録'!$A$3:$H$66,6,FALSE))</f>
      </c>
      <c r="G38" s="333"/>
      <c r="H38" s="319"/>
    </row>
    <row r="39" spans="1:8" ht="13.5" customHeight="1">
      <c r="A39" s="358">
        <v>10</v>
      </c>
      <c r="B39" s="258" t="s">
        <v>127</v>
      </c>
      <c r="C39" s="286">
        <f>IF($H39="","",VLOOKUP($H39,'生徒登録'!$A$3:$H$66,8,FALSE))</f>
      </c>
      <c r="D39" s="243">
        <f>IF($H39="","",VLOOKUP($H39,'生徒登録'!$A$3:$H$66,4,FALSE))</f>
      </c>
      <c r="E39" s="259">
        <f>IF($H39="","",VLOOKUP($H39,'生徒登録'!$A$3:$H$66,5,FALSE))</f>
      </c>
      <c r="F39" s="264">
        <f>IF($H39="","",VLOOKUP($H39,'生徒登録'!$A$3:$H$66,6,FALSE))</f>
      </c>
      <c r="G39" s="333"/>
      <c r="H39" s="319"/>
    </row>
    <row r="40" spans="1:8" ht="13.5" customHeight="1">
      <c r="A40" s="359"/>
      <c r="B40" s="260" t="s">
        <v>128</v>
      </c>
      <c r="C40" s="286">
        <f>IF($H40="","",VLOOKUP($H40,'生徒登録'!$A$3:$H$66,8,FALSE))</f>
      </c>
      <c r="D40" s="243">
        <f>IF($H40="","",VLOOKUP($H40,'生徒登録'!$A$3:$H$66,4,FALSE))</f>
      </c>
      <c r="E40" s="259">
        <f>IF($H40="","",VLOOKUP($H40,'生徒登録'!$A$3:$H$66,5,FALSE))</f>
      </c>
      <c r="F40" s="264">
        <f>IF($H40="","",VLOOKUP($H40,'生徒登録'!$A$3:$H$66,6,FALSE))</f>
      </c>
      <c r="G40" s="333"/>
      <c r="H40" s="319"/>
    </row>
    <row r="41" spans="1:8" ht="13.5" customHeight="1">
      <c r="A41" s="358">
        <v>11</v>
      </c>
      <c r="B41" s="258" t="s">
        <v>127</v>
      </c>
      <c r="C41" s="286">
        <f>IF($H41="","",VLOOKUP($H41,'生徒登録'!$A$3:$H$66,8,FALSE))</f>
      </c>
      <c r="D41" s="243">
        <f>IF($H41="","",VLOOKUP($H41,'生徒登録'!$A$3:$H$66,4,FALSE))</f>
      </c>
      <c r="E41" s="267">
        <f>IF($H41="","",VLOOKUP($H41,'生徒登録'!$A$3:$H$66,5,FALSE))</f>
      </c>
      <c r="F41" s="245">
        <f>IF($H41="","",VLOOKUP($H41,'生徒登録'!$A$3:$H$66,6,FALSE))</f>
      </c>
      <c r="G41" s="333"/>
      <c r="H41" s="319"/>
    </row>
    <row r="42" spans="1:8" ht="13.5" customHeight="1">
      <c r="A42" s="359"/>
      <c r="B42" s="260" t="s">
        <v>128</v>
      </c>
      <c r="C42" s="286">
        <f>IF($H42="","",VLOOKUP($H42,'生徒登録'!$A$3:$H$66,8,FALSE))</f>
      </c>
      <c r="D42" s="243">
        <f>IF($H42="","",VLOOKUP($H42,'生徒登録'!$A$3:$H$66,4,FALSE))</f>
      </c>
      <c r="E42" s="259">
        <f>IF($H42="","",VLOOKUP($H42,'生徒登録'!$A$3:$H$66,5,FALSE))</f>
      </c>
      <c r="F42" s="245">
        <f>IF($H42="","",VLOOKUP($H42,'生徒登録'!$A$3:$H$66,6,FALSE))</f>
      </c>
      <c r="G42" s="333"/>
      <c r="H42" s="319"/>
    </row>
    <row r="43" spans="1:8" ht="13.5" customHeight="1">
      <c r="A43" s="360">
        <v>12</v>
      </c>
      <c r="B43" s="260" t="s">
        <v>127</v>
      </c>
      <c r="C43" s="287">
        <f>IF($H43="","",VLOOKUP($H43,'生徒登録'!$A$3:$H$66,8,FALSE))</f>
      </c>
      <c r="D43" s="268">
        <f>IF($H43="","",VLOOKUP($H43,'生徒登録'!$A$3:$H$66,4,FALSE))</f>
      </c>
      <c r="E43" s="256">
        <f>IF($H43="","",VLOOKUP($H43,'生徒登録'!$A$3:$H$66,5,FALSE))</f>
      </c>
      <c r="F43" s="266">
        <f>IF($H43="","",VLOOKUP($H43,'生徒登録'!$A$3:$H$66,6,FALSE))</f>
      </c>
      <c r="G43" s="333"/>
      <c r="H43" s="319"/>
    </row>
    <row r="44" spans="1:8" ht="13.5" customHeight="1">
      <c r="A44" s="359"/>
      <c r="B44" s="260" t="s">
        <v>128</v>
      </c>
      <c r="C44" s="286">
        <f>IF($H44="","",VLOOKUP($H44,'生徒登録'!$A$3:$H$66,8,FALSE))</f>
      </c>
      <c r="D44" s="243">
        <f>IF($H44="","",VLOOKUP($H44,'生徒登録'!$A$3:$H$66,4,FALSE))</f>
      </c>
      <c r="E44" s="256">
        <f>IF($H44="","",VLOOKUP($H44,'生徒登録'!$A$3:$H$66,5,FALSE))</f>
      </c>
      <c r="F44" s="245">
        <f>IF($H44="","",VLOOKUP($H44,'生徒登録'!$A$3:$H$66,6,FALSE))</f>
      </c>
      <c r="G44" s="333"/>
      <c r="H44" s="319"/>
    </row>
    <row r="45" spans="1:8" ht="13.5" customHeight="1">
      <c r="A45" s="358">
        <v>13</v>
      </c>
      <c r="B45" s="260" t="s">
        <v>127</v>
      </c>
      <c r="C45" s="286">
        <f>IF($H45="","",VLOOKUP($H45,'生徒登録'!$A$3:$H$66,8,FALSE))</f>
      </c>
      <c r="D45" s="243">
        <f>IF($H45="","",VLOOKUP($H45,'生徒登録'!$A$3:$H$66,4,FALSE))</f>
      </c>
      <c r="E45" s="259">
        <f>IF($H45="","",VLOOKUP($H45,'生徒登録'!$A$3:$H$66,5,FALSE))</f>
      </c>
      <c r="F45" s="260">
        <f>IF($H45="","",VLOOKUP($H45,'生徒登録'!$A$3:$H$66,6,FALSE))</f>
      </c>
      <c r="G45" s="333"/>
      <c r="H45" s="319"/>
    </row>
    <row r="46" spans="1:8" ht="13.5" customHeight="1">
      <c r="A46" s="359"/>
      <c r="B46" s="260" t="s">
        <v>128</v>
      </c>
      <c r="C46" s="286">
        <f>IF($H46="","",VLOOKUP($H46,'生徒登録'!$A$3:$H$66,8,FALSE))</f>
      </c>
      <c r="D46" s="243">
        <f>IF($H46="","",VLOOKUP($H46,'生徒登録'!$A$3:$H$66,4,FALSE))</f>
      </c>
      <c r="E46" s="259">
        <f>IF($H46="","",VLOOKUP($H46,'生徒登録'!$A$3:$H$66,5,FALSE))</f>
      </c>
      <c r="F46" s="260">
        <f>IF($H46="","",VLOOKUP($H46,'生徒登録'!$A$3:$H$66,6,FALSE))</f>
      </c>
      <c r="G46" s="333"/>
      <c r="H46" s="319"/>
    </row>
    <row r="47" spans="1:9" ht="13.5" customHeight="1">
      <c r="A47" s="358">
        <v>14</v>
      </c>
      <c r="B47" s="258" t="s">
        <v>127</v>
      </c>
      <c r="C47" s="286">
        <f>IF($H47="","",VLOOKUP($H47,'生徒登録'!$A$3:$H$66,8,FALSE))</f>
      </c>
      <c r="D47" s="243">
        <f>IF($H47="","",VLOOKUP($H47,'生徒登録'!$A$3:$H$66,4,FALSE))</f>
      </c>
      <c r="E47" s="259">
        <f>IF($H47="","",VLOOKUP($H47,'生徒登録'!$A$3:$H$66,5,FALSE))</f>
      </c>
      <c r="F47" s="260">
        <f>IF($H47="","",VLOOKUP($H47,'生徒登録'!$A$3:$H$66,6,FALSE))</f>
      </c>
      <c r="G47" s="333"/>
      <c r="H47" s="319"/>
      <c r="I47" s="113"/>
    </row>
    <row r="48" spans="1:9" ht="13.5" customHeight="1">
      <c r="A48" s="359"/>
      <c r="B48" s="260" t="s">
        <v>128</v>
      </c>
      <c r="C48" s="286">
        <f>IF($H48="","",VLOOKUP($H48,'生徒登録'!$A$3:$H$66,8,FALSE))</f>
      </c>
      <c r="D48" s="243">
        <f>IF($H48="","",VLOOKUP($H48,'生徒登録'!$A$3:$H$66,4,FALSE))</f>
      </c>
      <c r="E48" s="259">
        <f>IF($H48="","",VLOOKUP($H48,'生徒登録'!$A$3:$H$66,5,FALSE))</f>
      </c>
      <c r="F48" s="260">
        <f>IF($H48="","",VLOOKUP($H48,'生徒登録'!$A$3:$H$66,6,FALSE))</f>
      </c>
      <c r="G48" s="333"/>
      <c r="H48" s="319"/>
      <c r="I48" s="113"/>
    </row>
    <row r="49" spans="1:9" ht="13.5" customHeight="1">
      <c r="A49" s="358">
        <v>15</v>
      </c>
      <c r="B49" s="258" t="s">
        <v>127</v>
      </c>
      <c r="C49" s="286">
        <f>IF($H49="","",VLOOKUP($H49,'生徒登録'!$A$3:$H$66,8,FALSE))</f>
      </c>
      <c r="D49" s="243">
        <f>IF($H49="","",VLOOKUP($H49,'生徒登録'!$A$3:$H$66,4,FALSE))</f>
      </c>
      <c r="E49" s="259">
        <f>IF($H49="","",VLOOKUP($H49,'生徒登録'!$A$3:$H$66,5,FALSE))</f>
      </c>
      <c r="F49" s="264">
        <f>IF($H49="","",VLOOKUP($H49,'生徒登録'!$A$3:$H$66,6,FALSE))</f>
      </c>
      <c r="G49" s="333"/>
      <c r="H49" s="319"/>
      <c r="I49" s="113"/>
    </row>
    <row r="50" spans="1:9" ht="13.5" customHeight="1">
      <c r="A50" s="359"/>
      <c r="B50" s="265" t="s">
        <v>128</v>
      </c>
      <c r="C50" s="286">
        <f>IF($H50="","",VLOOKUP($H50,'生徒登録'!$A$3:$H$66,8,FALSE))</f>
      </c>
      <c r="D50" s="243">
        <f>IF($H50="","",VLOOKUP($H50,'生徒登録'!$A$3:$H$66,4,FALSE))</f>
      </c>
      <c r="E50" s="263">
        <f>IF($H50="","",VLOOKUP($H50,'生徒登録'!$A$3:$H$66,5,FALSE))</f>
      </c>
      <c r="F50" s="245">
        <f>IF($H50="","",VLOOKUP($H50,'生徒登録'!$A$3:$H$66,6,FALSE))</f>
      </c>
      <c r="G50" s="333"/>
      <c r="H50" s="319"/>
      <c r="I50" s="113"/>
    </row>
    <row r="51" spans="1:9" ht="13.5" customHeight="1">
      <c r="A51" s="358">
        <v>16</v>
      </c>
      <c r="B51" s="258" t="s">
        <v>127</v>
      </c>
      <c r="C51" s="286">
        <f>IF($H51="","",VLOOKUP($H51,'生徒登録'!$A$3:$H$66,8,FALSE))</f>
      </c>
      <c r="D51" s="243">
        <f>IF($H51="","",VLOOKUP($H51,'生徒登録'!$A$3:$H$66,4,FALSE))</f>
      </c>
      <c r="E51" s="261">
        <f>IF($H51="","",VLOOKUP($H51,'生徒登録'!$A$3:$H$66,5,FALSE))</f>
      </c>
      <c r="F51" s="266">
        <f>IF($H51="","",VLOOKUP($H51,'生徒登録'!$A$3:$H$66,6,FALSE))</f>
      </c>
      <c r="G51" s="333"/>
      <c r="H51" s="319"/>
      <c r="I51" s="113"/>
    </row>
    <row r="52" spans="1:9" ht="13.5" customHeight="1">
      <c r="A52" s="367"/>
      <c r="B52" s="269" t="s">
        <v>128</v>
      </c>
      <c r="C52" s="288">
        <f>IF($H52="","",VLOOKUP($H52,'生徒登録'!$A$3:$H$66,8,FALSE))</f>
      </c>
      <c r="D52" s="246">
        <f>IF($H52="","",VLOOKUP($H52,'生徒登録'!$A$3:$H$66,4,FALSE))</f>
      </c>
      <c r="E52" s="270">
        <f>IF($H52="","",VLOOKUP($H52,'生徒登録'!$A$3:$H$66,5,FALSE))</f>
      </c>
      <c r="F52" s="248">
        <f>IF($H52="","",VLOOKUP($H52,'生徒登録'!$A$3:$H$66,6,FALSE))</f>
      </c>
      <c r="G52" s="333"/>
      <c r="H52" s="320"/>
      <c r="I52" s="113"/>
    </row>
    <row r="53" spans="1:5" ht="6.75" customHeight="1">
      <c r="A53" s="368"/>
      <c r="B53" s="368"/>
      <c r="C53" s="271"/>
      <c r="E53" s="271"/>
    </row>
    <row r="54" spans="1:7" ht="13.5" customHeight="1">
      <c r="A54" s="356" t="s">
        <v>129</v>
      </c>
      <c r="B54" s="357"/>
      <c r="C54" s="272" t="s">
        <v>6</v>
      </c>
      <c r="D54" s="303" t="s">
        <v>131</v>
      </c>
      <c r="E54" s="273"/>
      <c r="F54" s="312" t="s">
        <v>2</v>
      </c>
      <c r="G54" s="329"/>
    </row>
    <row r="55" spans="1:8" ht="13.5" customHeight="1">
      <c r="A55" s="359">
        <v>1</v>
      </c>
      <c r="B55" s="366"/>
      <c r="C55" s="289">
        <f>IF($H55="","",VLOOKUP($H55,'指導者登録'!$A$9:$H$12,7,FALSE))</f>
      </c>
      <c r="D55" s="323">
        <f>IF($H55="","",VLOOKUP($H55,'指導者登録'!$A$9:$H$12,5,FALSE))</f>
      </c>
      <c r="E55" s="274"/>
      <c r="F55" s="260">
        <f>IF($H55="","",VLOOKUP($H55,'指導者登録'!$A$9:$H$12,4,FALSE))</f>
      </c>
      <c r="G55" s="329"/>
      <c r="H55" s="318"/>
    </row>
    <row r="56" spans="1:8" ht="13.5" customHeight="1">
      <c r="A56" s="362">
        <v>2</v>
      </c>
      <c r="B56" s="363"/>
      <c r="C56" s="290">
        <f>IF($H56="","",VLOOKUP($H56,'指導者登録'!$A$9:$H$12,7,FALSE))</f>
      </c>
      <c r="D56" s="275">
        <f>IF($H56="","",VLOOKUP($H56,'指導者登録'!$A$9:$H$12,5,FALSE))</f>
      </c>
      <c r="E56" s="276"/>
      <c r="F56" s="258">
        <f>IF($H56="","",VLOOKUP($H56,'指導者登録'!$A$9:$H$12,4,FALSE))</f>
      </c>
      <c r="G56" s="329"/>
      <c r="H56" s="319"/>
    </row>
    <row r="57" spans="1:8" ht="13.5" customHeight="1">
      <c r="A57" s="362">
        <v>3</v>
      </c>
      <c r="B57" s="363"/>
      <c r="C57" s="290">
        <f>IF($H57="","",VLOOKUP($H57,'指導者登録'!$A$9:$H$12,7,FALSE))</f>
      </c>
      <c r="D57" s="275">
        <f>IF($H57="","",VLOOKUP($H57,'指導者登録'!$A$9:$H$12,5,FALSE))</f>
      </c>
      <c r="E57" s="276"/>
      <c r="F57" s="258">
        <f>IF($H57="","",VLOOKUP($H57,'指導者登録'!$A$9:$H$12,4,FALSE))</f>
      </c>
      <c r="G57" s="329"/>
      <c r="H57" s="319"/>
    </row>
    <row r="58" spans="1:8" ht="13.5" customHeight="1">
      <c r="A58" s="364">
        <v>4</v>
      </c>
      <c r="B58" s="365"/>
      <c r="C58" s="291">
        <f>IF($H58="","",VLOOKUP($H58,'指導者登録'!$A$9:$H$12,7,FALSE))</f>
      </c>
      <c r="D58" s="278">
        <f>IF($H58="","",VLOOKUP($H58,'指導者登録'!$A$9:$H$12,5,FALSE))</f>
      </c>
      <c r="E58" s="279"/>
      <c r="F58" s="277">
        <f>IF($H58="","",VLOOKUP($H58,'指導者登録'!$A$9:$H$12,4,FALSE))</f>
      </c>
      <c r="G58" s="329"/>
      <c r="H58" s="320"/>
    </row>
    <row r="59" spans="1:5" ht="13.5" customHeight="1">
      <c r="A59" s="343">
        <f>COUNTA(H10:H17)</f>
        <v>0</v>
      </c>
      <c r="B59" s="344">
        <f>COUNTA(H21:H52,'申込書(2)'!H9:H50)</f>
        <v>0</v>
      </c>
      <c r="C59" s="345">
        <f>COUNTA(B10:B17)-COUNTBLANK(B10:B17)</f>
        <v>0</v>
      </c>
      <c r="D59" s="346" t="s">
        <v>155</v>
      </c>
      <c r="E59" s="347">
        <f>A59+B59-C59</f>
        <v>0</v>
      </c>
    </row>
    <row r="61" spans="1:7" ht="13.5" customHeight="1">
      <c r="A61" s="355" t="s">
        <v>11</v>
      </c>
      <c r="B61" s="355"/>
      <c r="C61" s="355"/>
      <c r="D61" s="355"/>
      <c r="E61" s="355"/>
      <c r="F61" s="355"/>
      <c r="G61" s="334"/>
    </row>
    <row r="62" spans="1:2" ht="13.5" customHeight="1">
      <c r="A62" s="361">
        <f ca="1">TODAY()</f>
        <v>43159</v>
      </c>
      <c r="B62" s="361"/>
    </row>
    <row r="63" spans="3:7" ht="13.5" customHeight="1">
      <c r="C63" s="280"/>
      <c r="D63" s="281"/>
      <c r="E63" s="282"/>
      <c r="F63" s="282" t="s">
        <v>154</v>
      </c>
      <c r="G63" s="335"/>
    </row>
    <row r="64" spans="3:7" ht="13.5" customHeight="1">
      <c r="C64" s="113"/>
      <c r="D64" s="283"/>
      <c r="E64" s="284"/>
      <c r="F64" s="285"/>
      <c r="G64" s="336"/>
    </row>
  </sheetData>
  <sheetProtection/>
  <mergeCells count="28">
    <mergeCell ref="A8:B8"/>
    <mergeCell ref="A9:B9"/>
    <mergeCell ref="A18:B18"/>
    <mergeCell ref="A20:B20"/>
    <mergeCell ref="A47:A48"/>
    <mergeCell ref="A35:A36"/>
    <mergeCell ref="A23:A24"/>
    <mergeCell ref="A27:A28"/>
    <mergeCell ref="A21:A22"/>
    <mergeCell ref="A29:A30"/>
    <mergeCell ref="A51:A52"/>
    <mergeCell ref="A53:B53"/>
    <mergeCell ref="A31:A32"/>
    <mergeCell ref="A25:A26"/>
    <mergeCell ref="A33:A34"/>
    <mergeCell ref="A41:A42"/>
    <mergeCell ref="A39:A40"/>
    <mergeCell ref="A37:A38"/>
    <mergeCell ref="A61:F61"/>
    <mergeCell ref="A54:B54"/>
    <mergeCell ref="A49:A50"/>
    <mergeCell ref="A43:A44"/>
    <mergeCell ref="A45:A46"/>
    <mergeCell ref="A62:B62"/>
    <mergeCell ref="A56:B56"/>
    <mergeCell ref="A58:B58"/>
    <mergeCell ref="A57:B57"/>
    <mergeCell ref="A55:B55"/>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Header>&amp;C&amp;16３　ソフトテニス競技参加申込書</oddHeader>
    <oddFooter>&amp;L印刷日時：&amp;D &amp;T&amp;C(1)</oddFooter>
  </headerFooter>
</worksheet>
</file>

<file path=xl/worksheets/sheet6.xml><?xml version="1.0" encoding="utf-8"?>
<worksheet xmlns="http://schemas.openxmlformats.org/spreadsheetml/2006/main" xmlns:r="http://schemas.openxmlformats.org/officeDocument/2006/relationships">
  <sheetPr codeName="Sheet6">
    <tabColor rgb="FF00B050"/>
  </sheetPr>
  <dimension ref="A1:I63"/>
  <sheetViews>
    <sheetView zoomScaleSheetLayoutView="100" zoomScalePageLayoutView="0" workbookViewId="0" topLeftCell="A1">
      <selection activeCell="F63" sqref="F63"/>
    </sheetView>
  </sheetViews>
  <sheetFormatPr defaultColWidth="8.796875" defaultRowHeight="13.5" customHeight="1"/>
  <cols>
    <col min="1" max="1" width="15" style="271" customWidth="1"/>
    <col min="2" max="2" width="15" style="93" customWidth="1"/>
    <col min="3" max="3" width="25" style="93" customWidth="1"/>
    <col min="4" max="4" width="8.69921875" style="234" customWidth="1"/>
    <col min="5" max="6" width="15" style="93" customWidth="1"/>
    <col min="7" max="7" width="2.5" style="330" customWidth="1"/>
    <col min="8" max="10" width="5" style="93" customWidth="1"/>
    <col min="11" max="16384" width="9" style="93" customWidth="1"/>
  </cols>
  <sheetData>
    <row r="1" spans="1:7" ht="13.5" customHeight="1">
      <c r="A1" s="216" t="s">
        <v>115</v>
      </c>
      <c r="B1" s="217"/>
      <c r="C1" s="218"/>
      <c r="D1" s="218"/>
      <c r="E1" s="219" t="s">
        <v>120</v>
      </c>
      <c r="F1" s="220" t="s">
        <v>121</v>
      </c>
      <c r="G1" s="329"/>
    </row>
    <row r="2" spans="1:7" ht="13.5" customHeight="1">
      <c r="A2" s="221">
        <f>'申込書(1)'!A2</f>
        <v>0</v>
      </c>
      <c r="B2" s="222"/>
      <c r="C2" s="223"/>
      <c r="D2" s="223"/>
      <c r="E2" s="224" t="str">
        <f>'申込書(1)'!E2</f>
        <v>田川</v>
      </c>
      <c r="F2" s="225" t="str">
        <f>'申込書(1)'!F2</f>
        <v>ソフトテニス</v>
      </c>
      <c r="G2" s="329"/>
    </row>
    <row r="3" spans="1:7" ht="13.5" customHeight="1">
      <c r="A3" s="219" t="s">
        <v>8</v>
      </c>
      <c r="B3" s="219" t="s">
        <v>45</v>
      </c>
      <c r="C3" s="226" t="s">
        <v>4</v>
      </c>
      <c r="D3" s="227"/>
      <c r="E3" s="219" t="s">
        <v>122</v>
      </c>
      <c r="F3" s="219" t="s">
        <v>116</v>
      </c>
      <c r="G3" s="329"/>
    </row>
    <row r="4" spans="1:7" ht="13.5" customHeight="1">
      <c r="A4" s="228">
        <f>'申込書(1)'!A4</f>
        <v>0</v>
      </c>
      <c r="B4" s="224">
        <f>'申込書(1)'!B4</f>
      </c>
      <c r="C4" s="341">
        <f>'申込書(1)'!C4</f>
        <v>0</v>
      </c>
      <c r="D4" s="292"/>
      <c r="E4" s="224">
        <f>'申込書(1)'!E4</f>
        <v>0</v>
      </c>
      <c r="F4" s="224">
        <f>'申込書(1)'!F4</f>
        <v>0</v>
      </c>
      <c r="G4" s="329"/>
    </row>
    <row r="5" spans="1:7" ht="13.5" customHeight="1">
      <c r="A5" s="229" t="s">
        <v>118</v>
      </c>
      <c r="B5" s="230" t="s">
        <v>119</v>
      </c>
      <c r="C5" s="226" t="s">
        <v>47</v>
      </c>
      <c r="D5" s="220"/>
      <c r="E5" s="219" t="s">
        <v>123</v>
      </c>
      <c r="F5" s="219" t="s">
        <v>117</v>
      </c>
      <c r="G5" s="329"/>
    </row>
    <row r="6" spans="1:7" ht="13.5" customHeight="1">
      <c r="A6" s="231">
        <f>'申込書(1)'!A6</f>
        <v>0</v>
      </c>
      <c r="B6" s="224">
        <f>'申込書(1)'!B6</f>
        <v>0</v>
      </c>
      <c r="C6" s="342">
        <f>'申込書(1)'!C6</f>
        <v>0</v>
      </c>
      <c r="D6" s="292"/>
      <c r="E6" s="340">
        <f>'申込書(1)'!E6</f>
      </c>
      <c r="F6" s="232">
        <f>'申込書(1)'!F6</f>
        <v>0</v>
      </c>
      <c r="G6" s="329"/>
    </row>
    <row r="7" ht="6.75" customHeight="1"/>
    <row r="8" spans="1:7" ht="13.5" customHeight="1">
      <c r="A8" s="373" t="s">
        <v>125</v>
      </c>
      <c r="B8" s="374"/>
      <c r="C8" s="251" t="s">
        <v>0</v>
      </c>
      <c r="D8" s="252" t="s">
        <v>9</v>
      </c>
      <c r="E8" s="253" t="s">
        <v>3</v>
      </c>
      <c r="F8" s="254" t="s">
        <v>2</v>
      </c>
      <c r="G8" s="331"/>
    </row>
    <row r="9" spans="1:8" ht="13.5" customHeight="1">
      <c r="A9" s="375">
        <v>17</v>
      </c>
      <c r="B9" s="255" t="s">
        <v>127</v>
      </c>
      <c r="C9" s="286">
        <f>IF($H9="","",VLOOKUP($H9,'生徒登録'!$A$3:$H$66,8,FALSE))</f>
      </c>
      <c r="D9" s="240">
        <f>IF($H9="","",VLOOKUP($H9,'生徒登録'!$A$3:$H$66,4,FALSE))</f>
      </c>
      <c r="E9" s="256">
        <f>IF($H9="","",VLOOKUP($H9,'生徒登録'!$A$3:$H$66,5,FALSE))</f>
      </c>
      <c r="F9" s="257">
        <f>IF($H9="","",VLOOKUP($H9,'生徒登録'!$A$3:$H$66,6,FALSE))</f>
      </c>
      <c r="G9" s="333"/>
      <c r="H9" s="318"/>
    </row>
    <row r="10" spans="1:8" ht="13.5" customHeight="1">
      <c r="A10" s="359"/>
      <c r="B10" s="258" t="s">
        <v>128</v>
      </c>
      <c r="C10" s="286">
        <f>IF($H10="","",VLOOKUP($H10,'生徒登録'!$A$3:$H$66,8,FALSE))</f>
      </c>
      <c r="D10" s="243">
        <f>IF($H10="","",VLOOKUP($H10,'生徒登録'!$A$3:$H$66,4,FALSE))</f>
      </c>
      <c r="E10" s="259">
        <f>IF($H10="","",VLOOKUP($H10,'生徒登録'!$A$3:$H$66,5,FALSE))</f>
      </c>
      <c r="F10" s="260">
        <f>IF($H10="","",VLOOKUP($H10,'生徒登録'!$A$3:$H$66,6,FALSE))</f>
      </c>
      <c r="G10" s="333"/>
      <c r="H10" s="319"/>
    </row>
    <row r="11" spans="1:8" ht="13.5" customHeight="1">
      <c r="A11" s="358">
        <v>18</v>
      </c>
      <c r="B11" s="258" t="s">
        <v>127</v>
      </c>
      <c r="C11" s="286">
        <f>IF($H11="","",VLOOKUP($H11,'生徒登録'!$A$3:$H$66,8,FALSE))</f>
      </c>
      <c r="D11" s="243">
        <f>IF($H11="","",VLOOKUP($H11,'生徒登録'!$A$3:$H$66,4,FALSE))</f>
      </c>
      <c r="E11" s="261">
        <f>IF($H11="","",VLOOKUP($H11,'生徒登録'!$A$3:$H$66,5,FALSE))</f>
      </c>
      <c r="F11" s="262">
        <f>IF($H11="","",VLOOKUP($H11,'生徒登録'!$A$3:$H$66,6,FALSE))</f>
      </c>
      <c r="G11" s="333"/>
      <c r="H11" s="319"/>
    </row>
    <row r="12" spans="1:8" ht="13.5" customHeight="1">
      <c r="A12" s="359"/>
      <c r="B12" s="260" t="s">
        <v>128</v>
      </c>
      <c r="C12" s="286">
        <f>IF($H12="","",VLOOKUP($H12,'生徒登録'!$A$3:$H$66,8,FALSE))</f>
      </c>
      <c r="D12" s="243">
        <f>IF($H12="","",VLOOKUP($H12,'生徒登録'!$A$3:$H$66,4,FALSE))</f>
      </c>
      <c r="E12" s="263">
        <f>IF($H12="","",VLOOKUP($H12,'生徒登録'!$A$3:$H$66,5,FALSE))</f>
      </c>
      <c r="F12" s="257">
        <f>IF($H12="","",VLOOKUP($H12,'生徒登録'!$A$3:$H$66,6,FALSE))</f>
      </c>
      <c r="G12" s="333"/>
      <c r="H12" s="319"/>
    </row>
    <row r="13" spans="1:8" ht="13.5" customHeight="1">
      <c r="A13" s="358">
        <v>19</v>
      </c>
      <c r="B13" s="258" t="s">
        <v>127</v>
      </c>
      <c r="C13" s="286">
        <f>IF($H13="","",VLOOKUP($H13,'生徒登録'!$A$3:$H$66,8,FALSE))</f>
      </c>
      <c r="D13" s="243">
        <f>IF($H13="","",VLOOKUP($H13,'生徒登録'!$A$3:$H$66,4,FALSE))</f>
      </c>
      <c r="E13" s="261">
        <f>IF($H13="","",VLOOKUP($H13,'生徒登録'!$A$3:$H$66,5,FALSE))</f>
      </c>
      <c r="F13" s="257">
        <f>IF($H13="","",VLOOKUP($H13,'生徒登録'!$A$3:$H$66,6,FALSE))</f>
      </c>
      <c r="G13" s="333"/>
      <c r="H13" s="319"/>
    </row>
    <row r="14" spans="1:8" ht="13.5" customHeight="1">
      <c r="A14" s="359"/>
      <c r="B14" s="260" t="s">
        <v>128</v>
      </c>
      <c r="C14" s="286">
        <f>IF($H14="","",VLOOKUP($H14,'生徒登録'!$A$3:$H$66,8,FALSE))</f>
      </c>
      <c r="D14" s="243">
        <f>IF($H14="","",VLOOKUP($H14,'生徒登録'!$A$3:$H$66,4,FALSE))</f>
      </c>
      <c r="E14" s="256">
        <f>IF($H14="","",VLOOKUP($H14,'生徒登録'!$A$3:$H$66,5,FALSE))</f>
      </c>
      <c r="F14" s="257">
        <f>IF($H14="","",VLOOKUP($H14,'生徒登録'!$A$3:$H$66,6,FALSE))</f>
      </c>
      <c r="G14" s="333"/>
      <c r="H14" s="319"/>
    </row>
    <row r="15" spans="1:8" ht="13.5" customHeight="1">
      <c r="A15" s="358">
        <v>20</v>
      </c>
      <c r="B15" s="258" t="s">
        <v>127</v>
      </c>
      <c r="C15" s="286">
        <f>IF($H15="","",VLOOKUP($H15,'生徒登録'!$A$3:$H$66,8,FALSE))</f>
      </c>
      <c r="D15" s="243">
        <f>IF($H15="","",VLOOKUP($H15,'生徒登録'!$A$3:$H$66,4,FALSE))</f>
      </c>
      <c r="E15" s="259">
        <f>IF($H15="","",VLOOKUP($H15,'生徒登録'!$A$3:$H$66,5,FALSE))</f>
      </c>
      <c r="F15" s="260">
        <f>IF($H15="","",VLOOKUP($H15,'生徒登録'!$A$3:$H$66,6,FALSE))</f>
      </c>
      <c r="G15" s="333"/>
      <c r="H15" s="319"/>
    </row>
    <row r="16" spans="1:8" ht="13.5" customHeight="1">
      <c r="A16" s="359"/>
      <c r="B16" s="260" t="s">
        <v>128</v>
      </c>
      <c r="C16" s="286">
        <f>IF($H16="","",VLOOKUP($H16,'生徒登録'!$A$3:$H$66,8,FALSE))</f>
      </c>
      <c r="D16" s="243">
        <f>IF($H16="","",VLOOKUP($H16,'生徒登録'!$A$3:$H$66,4,FALSE))</f>
      </c>
      <c r="E16" s="259">
        <f>IF($H16="","",VLOOKUP($H16,'生徒登録'!$A$3:$H$66,5,FALSE))</f>
      </c>
      <c r="F16" s="264">
        <f>IF($H16="","",VLOOKUP($H16,'生徒登録'!$A$3:$H$66,6,FALSE))</f>
      </c>
      <c r="G16" s="333"/>
      <c r="H16" s="319"/>
    </row>
    <row r="17" spans="1:8" ht="13.5" customHeight="1">
      <c r="A17" s="358">
        <v>21</v>
      </c>
      <c r="B17" s="258" t="s">
        <v>127</v>
      </c>
      <c r="C17" s="286">
        <f>IF($H17="","",VLOOKUP($H17,'生徒登録'!$A$3:$H$66,8,FALSE))</f>
      </c>
      <c r="D17" s="243">
        <f>IF($H17="","",VLOOKUP($H17,'生徒登録'!$A$3:$H$66,4,FALSE))</f>
      </c>
      <c r="E17" s="259">
        <f>IF($H17="","",VLOOKUP($H17,'生徒登録'!$A$3:$H$66,5,FALSE))</f>
      </c>
      <c r="F17" s="264">
        <f>IF($H17="","",VLOOKUP($H17,'生徒登録'!$A$3:$H$66,6,FALSE))</f>
      </c>
      <c r="G17" s="333"/>
      <c r="H17" s="319"/>
    </row>
    <row r="18" spans="1:8" ht="13.5" customHeight="1">
      <c r="A18" s="359"/>
      <c r="B18" s="265" t="s">
        <v>128</v>
      </c>
      <c r="C18" s="286">
        <f>IF($H18="","",VLOOKUP($H18,'生徒登録'!$A$3:$H$66,8,FALSE))</f>
      </c>
      <c r="D18" s="243">
        <f>IF($H18="","",VLOOKUP($H18,'生徒登録'!$A$3:$H$66,4,FALSE))</f>
      </c>
      <c r="E18" s="263">
        <f>IF($H18="","",VLOOKUP($H18,'生徒登録'!$A$3:$H$66,5,FALSE))</f>
      </c>
      <c r="F18" s="245">
        <f>IF($H18="","",VLOOKUP($H18,'生徒登録'!$A$3:$H$66,6,FALSE))</f>
      </c>
      <c r="G18" s="333"/>
      <c r="H18" s="319"/>
    </row>
    <row r="19" spans="1:8" ht="13.5" customHeight="1">
      <c r="A19" s="358">
        <v>22</v>
      </c>
      <c r="B19" s="258" t="s">
        <v>127</v>
      </c>
      <c r="C19" s="286">
        <f>IF($H19="","",VLOOKUP($H19,'生徒登録'!$A$3:$H$66,8,FALSE))</f>
      </c>
      <c r="D19" s="243">
        <f>IF($H19="","",VLOOKUP($H19,'生徒登録'!$A$3:$H$66,4,FALSE))</f>
      </c>
      <c r="E19" s="261">
        <f>IF($H19="","",VLOOKUP($H19,'生徒登録'!$A$3:$H$66,5,FALSE))</f>
      </c>
      <c r="F19" s="266">
        <f>IF($H19="","",VLOOKUP($H19,'生徒登録'!$A$3:$H$66,6,FALSE))</f>
      </c>
      <c r="G19" s="333"/>
      <c r="H19" s="319"/>
    </row>
    <row r="20" spans="1:8" ht="13.5" customHeight="1">
      <c r="A20" s="359"/>
      <c r="B20" s="260" t="s">
        <v>128</v>
      </c>
      <c r="C20" s="286">
        <f>IF($H20="","",VLOOKUP($H20,'生徒登録'!$A$3:$H$66,8,FALSE))</f>
      </c>
      <c r="D20" s="243">
        <f>IF($H20="","",VLOOKUP($H20,'生徒登録'!$A$3:$H$66,4,FALSE))</f>
      </c>
      <c r="E20" s="256">
        <f>IF($H20="","",VLOOKUP($H20,'生徒登録'!$A$3:$H$66,5,FALSE))</f>
      </c>
      <c r="F20" s="245">
        <f>IF($H20="","",VLOOKUP($H20,'生徒登録'!$A$3:$H$66,6,FALSE))</f>
      </c>
      <c r="G20" s="333"/>
      <c r="H20" s="319"/>
    </row>
    <row r="21" spans="1:8" ht="13.5" customHeight="1">
      <c r="A21" s="360">
        <v>23</v>
      </c>
      <c r="B21" s="260" t="s">
        <v>127</v>
      </c>
      <c r="C21" s="286">
        <f>IF($H21="","",VLOOKUP($H21,'生徒登録'!$A$3:$H$66,8,FALSE))</f>
      </c>
      <c r="D21" s="243">
        <f>IF($H21="","",VLOOKUP($H21,'生徒登録'!$A$3:$H$66,4,FALSE))</f>
      </c>
      <c r="E21" s="259">
        <f>IF($H21="","",VLOOKUP($H21,'生徒登録'!$A$3:$H$66,5,FALSE))</f>
      </c>
      <c r="F21" s="264">
        <f>IF($H21="","",VLOOKUP($H21,'生徒登録'!$A$3:$H$66,6,FALSE))</f>
      </c>
      <c r="G21" s="333"/>
      <c r="H21" s="319"/>
    </row>
    <row r="22" spans="1:8" ht="13.5" customHeight="1">
      <c r="A22" s="359"/>
      <c r="B22" s="260" t="s">
        <v>128</v>
      </c>
      <c r="C22" s="286">
        <f>IF($H22="","",VLOOKUP($H22,'生徒登録'!$A$3:$H$66,8,FALSE))</f>
      </c>
      <c r="D22" s="243">
        <f>IF($H22="","",VLOOKUP($H22,'生徒登録'!$A$3:$H$66,4,FALSE))</f>
      </c>
      <c r="E22" s="259">
        <f>IF($H22="","",VLOOKUP($H22,'生徒登録'!$A$3:$H$66,5,FALSE))</f>
      </c>
      <c r="F22" s="264">
        <f>IF($H22="","",VLOOKUP($H22,'生徒登録'!$A$3:$H$66,6,FALSE))</f>
      </c>
      <c r="G22" s="333"/>
      <c r="H22" s="319"/>
    </row>
    <row r="23" spans="1:8" ht="13.5" customHeight="1">
      <c r="A23" s="358">
        <v>24</v>
      </c>
      <c r="B23" s="258" t="s">
        <v>127</v>
      </c>
      <c r="C23" s="286">
        <f>IF($H23="","",VLOOKUP($H23,'生徒登録'!$A$3:$H$66,8,FALSE))</f>
      </c>
      <c r="D23" s="243">
        <f>IF($H23="","",VLOOKUP($H23,'生徒登録'!$A$3:$H$66,4,FALSE))</f>
      </c>
      <c r="E23" s="259">
        <f>IF($H23="","",VLOOKUP($H23,'生徒登録'!$A$3:$H$66,5,FALSE))</f>
      </c>
      <c r="F23" s="264">
        <f>IF($H23="","",VLOOKUP($H23,'生徒登録'!$A$3:$H$66,6,FALSE))</f>
      </c>
      <c r="G23" s="333"/>
      <c r="H23" s="319"/>
    </row>
    <row r="24" spans="1:8" ht="13.5" customHeight="1">
      <c r="A24" s="367"/>
      <c r="B24" s="269" t="s">
        <v>128</v>
      </c>
      <c r="C24" s="288">
        <f>IF($H24="","",VLOOKUP($H24,'生徒登録'!$A$3:$H$66,8,FALSE))</f>
      </c>
      <c r="D24" s="246">
        <f>IF($H24="","",VLOOKUP($H24,'生徒登録'!$A$3:$H$66,4,FALSE))</f>
      </c>
      <c r="E24" s="293">
        <f>IF($H24="","",VLOOKUP($H24,'生徒登録'!$A$3:$H$66,5,FALSE))</f>
      </c>
      <c r="F24" s="294">
        <f>IF($H24="","",VLOOKUP($H24,'生徒登録'!$A$3:$H$66,6,FALSE))</f>
      </c>
      <c r="G24" s="333"/>
      <c r="H24" s="320"/>
    </row>
    <row r="25" spans="3:7" ht="7.5" customHeight="1">
      <c r="C25" s="113"/>
      <c r="D25" s="283"/>
      <c r="E25" s="284"/>
      <c r="F25" s="118"/>
      <c r="G25" s="333"/>
    </row>
    <row r="26" spans="1:7" ht="13.5" customHeight="1">
      <c r="A26" s="373" t="s">
        <v>130</v>
      </c>
      <c r="B26" s="374"/>
      <c r="C26" s="251" t="s">
        <v>0</v>
      </c>
      <c r="D26" s="252" t="s">
        <v>9</v>
      </c>
      <c r="E26" s="253" t="s">
        <v>3</v>
      </c>
      <c r="F26" s="254" t="s">
        <v>2</v>
      </c>
      <c r="G26" s="333"/>
    </row>
    <row r="27" spans="1:8" ht="13.5" customHeight="1">
      <c r="A27" s="375">
        <v>1</v>
      </c>
      <c r="B27" s="255" t="s">
        <v>127</v>
      </c>
      <c r="C27" s="286">
        <f>IF($H27="","",VLOOKUP($H27,'生徒登録'!$A$3:$H$66,8,FALSE))</f>
      </c>
      <c r="D27" s="240">
        <f>IF($H27="","",VLOOKUP($H27,'生徒登録'!$A$3:$H$66,4,FALSE))</f>
      </c>
      <c r="E27" s="256">
        <f>IF($H27="","",VLOOKUP($H27,'生徒登録'!$A$3:$H$66,5,FALSE))</f>
      </c>
      <c r="F27" s="257">
        <f>IF($H27="","",VLOOKUP($H27,'生徒登録'!$A$3:$H$66,6,FALSE))</f>
      </c>
      <c r="G27" s="333"/>
      <c r="H27" s="318"/>
    </row>
    <row r="28" spans="1:8" ht="13.5" customHeight="1">
      <c r="A28" s="359"/>
      <c r="B28" s="258" t="s">
        <v>128</v>
      </c>
      <c r="C28" s="286">
        <f>IF($H28="","",VLOOKUP($H28,'生徒登録'!$A$3:$H$66,8,FALSE))</f>
      </c>
      <c r="D28" s="243">
        <f>IF($H28="","",VLOOKUP($H28,'生徒登録'!$A$3:$H$66,4,FALSE))</f>
      </c>
      <c r="E28" s="259">
        <f>IF($H28="","",VLOOKUP($H28,'生徒登録'!$A$3:$H$66,5,FALSE))</f>
      </c>
      <c r="F28" s="260">
        <f>IF($H28="","",VLOOKUP($H28,'生徒登録'!$A$3:$H$66,6,FALSE))</f>
      </c>
      <c r="G28" s="333"/>
      <c r="H28" s="319"/>
    </row>
    <row r="29" spans="1:8" ht="13.5" customHeight="1">
      <c r="A29" s="358">
        <v>2</v>
      </c>
      <c r="B29" s="258" t="s">
        <v>127</v>
      </c>
      <c r="C29" s="286">
        <f>IF($H29="","",VLOOKUP($H29,'生徒登録'!$A$3:$H$66,8,FALSE))</f>
      </c>
      <c r="D29" s="243">
        <f>IF($H29="","",VLOOKUP($H29,'生徒登録'!$A$3:$H$66,4,FALSE))</f>
      </c>
      <c r="E29" s="261">
        <f>IF($H29="","",VLOOKUP($H29,'生徒登録'!$A$3:$H$66,5,FALSE))</f>
      </c>
      <c r="F29" s="262">
        <f>IF($H29="","",VLOOKUP($H29,'生徒登録'!$A$3:$H$66,6,FALSE))</f>
      </c>
      <c r="G29" s="333"/>
      <c r="H29" s="319"/>
    </row>
    <row r="30" spans="1:8" ht="13.5" customHeight="1">
      <c r="A30" s="359"/>
      <c r="B30" s="260" t="s">
        <v>128</v>
      </c>
      <c r="C30" s="286">
        <f>IF($H30="","",VLOOKUP($H30,'生徒登録'!$A$3:$H$66,8,FALSE))</f>
      </c>
      <c r="D30" s="243">
        <f>IF($H30="","",VLOOKUP($H30,'生徒登録'!$A$3:$H$66,4,FALSE))</f>
      </c>
      <c r="E30" s="263">
        <f>IF($H30="","",VLOOKUP($H30,'生徒登録'!$A$3:$H$66,5,FALSE))</f>
      </c>
      <c r="F30" s="257">
        <f>IF($H30="","",VLOOKUP($H30,'生徒登録'!$A$3:$H$66,6,FALSE))</f>
      </c>
      <c r="G30" s="333"/>
      <c r="H30" s="319"/>
    </row>
    <row r="31" spans="1:8" ht="13.5" customHeight="1">
      <c r="A31" s="358">
        <v>3</v>
      </c>
      <c r="B31" s="258" t="s">
        <v>127</v>
      </c>
      <c r="C31" s="286">
        <f>IF($H31="","",VLOOKUP($H31,'生徒登録'!$A$3:$H$66,8,FALSE))</f>
      </c>
      <c r="D31" s="243">
        <f>IF($H31="","",VLOOKUP($H31,'生徒登録'!$A$3:$H$66,4,FALSE))</f>
      </c>
      <c r="E31" s="261">
        <f>IF($H31="","",VLOOKUP($H31,'生徒登録'!$A$3:$H$66,5,FALSE))</f>
      </c>
      <c r="F31" s="257">
        <f>IF($H31="","",VLOOKUP($H31,'生徒登録'!$A$3:$H$66,6,FALSE))</f>
      </c>
      <c r="G31" s="333"/>
      <c r="H31" s="319"/>
    </row>
    <row r="32" spans="1:8" ht="13.5" customHeight="1">
      <c r="A32" s="359"/>
      <c r="B32" s="260" t="s">
        <v>128</v>
      </c>
      <c r="C32" s="286">
        <f>IF($H32="","",VLOOKUP($H32,'生徒登録'!$A$3:$H$66,8,FALSE))</f>
      </c>
      <c r="D32" s="243">
        <f>IF($H32="","",VLOOKUP($H32,'生徒登録'!$A$3:$H$66,4,FALSE))</f>
      </c>
      <c r="E32" s="256">
        <f>IF($H32="","",VLOOKUP($H32,'生徒登録'!$A$3:$H$66,5,FALSE))</f>
      </c>
      <c r="F32" s="257">
        <f>IF($H32="","",VLOOKUP($H32,'生徒登録'!$A$3:$H$66,6,FALSE))</f>
      </c>
      <c r="G32" s="333"/>
      <c r="H32" s="319"/>
    </row>
    <row r="33" spans="1:8" ht="13.5" customHeight="1">
      <c r="A33" s="358">
        <v>4</v>
      </c>
      <c r="B33" s="258" t="s">
        <v>127</v>
      </c>
      <c r="C33" s="286">
        <f>IF($H33="","",VLOOKUP($H33,'生徒登録'!$A$3:$H$66,8,FALSE))</f>
      </c>
      <c r="D33" s="243">
        <f>IF($H33="","",VLOOKUP($H33,'生徒登録'!$A$3:$H$66,4,FALSE))</f>
      </c>
      <c r="E33" s="259">
        <f>IF($H33="","",VLOOKUP($H33,'生徒登録'!$A$3:$H$66,5,FALSE))</f>
      </c>
      <c r="F33" s="260">
        <f>IF($H33="","",VLOOKUP($H33,'生徒登録'!$A$3:$H$66,6,FALSE))</f>
      </c>
      <c r="G33" s="333"/>
      <c r="H33" s="319"/>
    </row>
    <row r="34" spans="1:8" ht="13.5" customHeight="1">
      <c r="A34" s="359"/>
      <c r="B34" s="260" t="s">
        <v>128</v>
      </c>
      <c r="C34" s="286">
        <f>IF($H34="","",VLOOKUP($H34,'生徒登録'!$A$3:$H$66,8,FALSE))</f>
      </c>
      <c r="D34" s="243">
        <f>IF($H34="","",VLOOKUP($H34,'生徒登録'!$A$3:$H$66,4,FALSE))</f>
      </c>
      <c r="E34" s="259">
        <f>IF($H34="","",VLOOKUP($H34,'生徒登録'!$A$3:$H$66,5,FALSE))</f>
      </c>
      <c r="F34" s="264">
        <f>IF($H34="","",VLOOKUP($H34,'生徒登録'!$A$3:$H$66,6,FALSE))</f>
      </c>
      <c r="G34" s="333"/>
      <c r="H34" s="319"/>
    </row>
    <row r="35" spans="1:8" ht="13.5" customHeight="1">
      <c r="A35" s="358">
        <v>5</v>
      </c>
      <c r="B35" s="258" t="s">
        <v>127</v>
      </c>
      <c r="C35" s="286">
        <f>IF($H35="","",VLOOKUP($H35,'生徒登録'!$A$3:$H$66,8,FALSE))</f>
      </c>
      <c r="D35" s="243">
        <f>IF($H35="","",VLOOKUP($H35,'生徒登録'!$A$3:$H$66,4,FALSE))</f>
      </c>
      <c r="E35" s="259">
        <f>IF($H35="","",VLOOKUP($H35,'生徒登録'!$A$3:$H$66,5,FALSE))</f>
      </c>
      <c r="F35" s="264">
        <f>IF($H35="","",VLOOKUP($H35,'生徒登録'!$A$3:$H$66,6,FALSE))</f>
      </c>
      <c r="G35" s="333"/>
      <c r="H35" s="319"/>
    </row>
    <row r="36" spans="1:9" ht="13.5" customHeight="1">
      <c r="A36" s="359"/>
      <c r="B36" s="265" t="s">
        <v>128</v>
      </c>
      <c r="C36" s="286">
        <f>IF($H36="","",VLOOKUP($H36,'生徒登録'!$A$3:$H$66,8,FALSE))</f>
      </c>
      <c r="D36" s="243">
        <f>IF($H36="","",VLOOKUP($H36,'生徒登録'!$A$3:$H$66,4,FALSE))</f>
      </c>
      <c r="E36" s="263">
        <f>IF($H36="","",VLOOKUP($H36,'生徒登録'!$A$3:$H$66,5,FALSE))</f>
      </c>
      <c r="F36" s="245">
        <f>IF($H36="","",VLOOKUP($H36,'生徒登録'!$A$3:$H$66,6,FALSE))</f>
      </c>
      <c r="G36" s="333"/>
      <c r="H36" s="319"/>
      <c r="I36" s="113"/>
    </row>
    <row r="37" spans="1:9" ht="13.5" customHeight="1">
      <c r="A37" s="358">
        <v>6</v>
      </c>
      <c r="B37" s="258" t="s">
        <v>127</v>
      </c>
      <c r="C37" s="286">
        <f>IF($H37="","",VLOOKUP($H37,'生徒登録'!$A$3:$H$66,8,FALSE))</f>
      </c>
      <c r="D37" s="243">
        <f>IF($H37="","",VLOOKUP($H37,'生徒登録'!$A$3:$H$66,4,FALSE))</f>
      </c>
      <c r="E37" s="261">
        <f>IF($H37="","",VLOOKUP($H37,'生徒登録'!$A$3:$H$66,5,FALSE))</f>
      </c>
      <c r="F37" s="266">
        <f>IF($H37="","",VLOOKUP($H37,'生徒登録'!$A$3:$H$66,6,FALSE))</f>
      </c>
      <c r="G37" s="333"/>
      <c r="H37" s="319"/>
      <c r="I37" s="113"/>
    </row>
    <row r="38" spans="1:9" ht="13.5" customHeight="1">
      <c r="A38" s="359"/>
      <c r="B38" s="260" t="s">
        <v>128</v>
      </c>
      <c r="C38" s="286">
        <f>IF($H38="","",VLOOKUP($H38,'生徒登録'!$A$3:$H$66,8,FALSE))</f>
      </c>
      <c r="D38" s="243">
        <f>IF($H38="","",VLOOKUP($H38,'生徒登録'!$A$3:$H$66,4,FALSE))</f>
      </c>
      <c r="E38" s="256">
        <f>IF($H38="","",VLOOKUP($H38,'生徒登録'!$A$3:$H$66,5,FALSE))</f>
      </c>
      <c r="F38" s="245">
        <f>IF($H38="","",VLOOKUP($H38,'生徒登録'!$A$3:$H$66,6,FALSE))</f>
      </c>
      <c r="G38" s="333"/>
      <c r="H38" s="319"/>
      <c r="I38" s="113"/>
    </row>
    <row r="39" spans="1:9" ht="13.5" customHeight="1">
      <c r="A39" s="360">
        <v>7</v>
      </c>
      <c r="B39" s="260" t="s">
        <v>127</v>
      </c>
      <c r="C39" s="286">
        <f>IF($H39="","",VLOOKUP($H39,'生徒登録'!$A$3:$H$66,8,FALSE))</f>
      </c>
      <c r="D39" s="243">
        <f>IF($H39="","",VLOOKUP($H39,'生徒登録'!$A$3:$H$66,4,FALSE))</f>
      </c>
      <c r="E39" s="259">
        <f>IF($H39="","",VLOOKUP($H39,'生徒登録'!$A$3:$H$66,5,FALSE))</f>
      </c>
      <c r="F39" s="264">
        <f>IF($H39="","",VLOOKUP($H39,'生徒登録'!$A$3:$H$66,6,FALSE))</f>
      </c>
      <c r="G39" s="333"/>
      <c r="H39" s="319"/>
      <c r="I39" s="113"/>
    </row>
    <row r="40" spans="1:9" ht="13.5" customHeight="1">
      <c r="A40" s="359"/>
      <c r="B40" s="260" t="s">
        <v>128</v>
      </c>
      <c r="C40" s="286">
        <f>IF($H40="","",VLOOKUP($H40,'生徒登録'!$A$3:$H$66,8,FALSE))</f>
      </c>
      <c r="D40" s="243">
        <f>IF($H40="","",VLOOKUP($H40,'生徒登録'!$A$3:$H$66,4,FALSE))</f>
      </c>
      <c r="E40" s="259">
        <f>IF($H40="","",VLOOKUP($H40,'生徒登録'!$A$3:$H$66,5,FALSE))</f>
      </c>
      <c r="F40" s="264">
        <f>IF($H40="","",VLOOKUP($H40,'生徒登録'!$A$3:$H$66,6,FALSE))</f>
      </c>
      <c r="G40" s="333"/>
      <c r="H40" s="319"/>
      <c r="I40" s="113"/>
    </row>
    <row r="41" spans="1:8" ht="13.5" customHeight="1">
      <c r="A41" s="358">
        <v>8</v>
      </c>
      <c r="B41" s="258" t="s">
        <v>127</v>
      </c>
      <c r="C41" s="286">
        <f>IF($H41="","",VLOOKUP($H41,'生徒登録'!$A$3:$H$66,8,FALSE))</f>
      </c>
      <c r="D41" s="243">
        <f>IF($H41="","",VLOOKUP($H41,'生徒登録'!$A$3:$H$66,4,FALSE))</f>
      </c>
      <c r="E41" s="267">
        <f>IF($H41="","",VLOOKUP($H41,'生徒登録'!$A$3:$H$66,5,FALSE))</f>
      </c>
      <c r="F41" s="245">
        <f>IF($H41="","",VLOOKUP($H41,'生徒登録'!$A$3:$H$66,6,FALSE))</f>
      </c>
      <c r="G41" s="333"/>
      <c r="H41" s="319"/>
    </row>
    <row r="42" spans="1:8" ht="13.5" customHeight="1">
      <c r="A42" s="359"/>
      <c r="B42" s="260" t="s">
        <v>128</v>
      </c>
      <c r="C42" s="286">
        <f>IF($H42="","",VLOOKUP($H42,'生徒登録'!$A$3:$H$66,8,FALSE))</f>
      </c>
      <c r="D42" s="243">
        <f>IF($H42="","",VLOOKUP($H42,'生徒登録'!$A$3:$H$66,4,FALSE))</f>
      </c>
      <c r="E42" s="259">
        <f>IF($H42="","",VLOOKUP($H42,'生徒登録'!$A$3:$H$66,5,FALSE))</f>
      </c>
      <c r="F42" s="264">
        <f>IF($H42="","",VLOOKUP($H42,'生徒登録'!$A$3:$H$66,6,FALSE))</f>
      </c>
      <c r="G42" s="333"/>
      <c r="H42" s="319"/>
    </row>
    <row r="43" spans="1:8" ht="13.5" customHeight="1">
      <c r="A43" s="360">
        <v>9</v>
      </c>
      <c r="B43" s="260" t="s">
        <v>127</v>
      </c>
      <c r="C43" s="287">
        <f>IF($H43="","",VLOOKUP($H43,'生徒登録'!$A$3:$H$66,8,FALSE))</f>
      </c>
      <c r="D43" s="268">
        <f>IF($H43="","",VLOOKUP($H43,'生徒登録'!$A$3:$H$66,4,FALSE))</f>
      </c>
      <c r="E43" s="259">
        <f>IF($H43="","",VLOOKUP($H43,'生徒登録'!$A$3:$H$66,5,FALSE))</f>
      </c>
      <c r="F43" s="264">
        <f>IF($H43="","",VLOOKUP($H43,'生徒登録'!$A$3:$H$66,6,FALSE))</f>
      </c>
      <c r="G43" s="333"/>
      <c r="H43" s="319"/>
    </row>
    <row r="44" spans="1:8" ht="13.5" customHeight="1">
      <c r="A44" s="359"/>
      <c r="B44" s="265" t="s">
        <v>128</v>
      </c>
      <c r="C44" s="286">
        <f>IF($H44="","",VLOOKUP($H44,'生徒登録'!$A$3:$H$66,8,FALSE))</f>
      </c>
      <c r="D44" s="243">
        <f>IF($H44="","",VLOOKUP($H44,'生徒登録'!$A$3:$H$66,4,FALSE))</f>
      </c>
      <c r="E44" s="263">
        <f>IF($H44="","",VLOOKUP($H44,'生徒登録'!$A$3:$H$66,5,FALSE))</f>
      </c>
      <c r="F44" s="245">
        <f>IF($H44="","",VLOOKUP($H44,'生徒登録'!$A$3:$H$66,6,FALSE))</f>
      </c>
      <c r="G44" s="333"/>
      <c r="H44" s="319"/>
    </row>
    <row r="45" spans="1:8" ht="13.5" customHeight="1">
      <c r="A45" s="358">
        <v>10</v>
      </c>
      <c r="B45" s="258" t="s">
        <v>127</v>
      </c>
      <c r="C45" s="286">
        <f>IF($H45="","",VLOOKUP($H45,'生徒登録'!$A$3:$H$66,8,FALSE))</f>
      </c>
      <c r="D45" s="243">
        <f>IF($H45="","",VLOOKUP($H45,'生徒登録'!$A$3:$H$66,4,FALSE))</f>
      </c>
      <c r="E45" s="261">
        <f>IF($H45="","",VLOOKUP($H45,'生徒登録'!$A$3:$H$66,5,FALSE))</f>
      </c>
      <c r="F45" s="266">
        <f>IF($H45="","",VLOOKUP($H45,'生徒登録'!$A$3:$H$66,6,FALSE))</f>
      </c>
      <c r="G45" s="333"/>
      <c r="H45" s="319"/>
    </row>
    <row r="46" spans="1:8" ht="13.5" customHeight="1">
      <c r="A46" s="359"/>
      <c r="B46" s="260" t="s">
        <v>128</v>
      </c>
      <c r="C46" s="286">
        <f>IF($H46="","",VLOOKUP($H46,'生徒登録'!$A$3:$H$66,8,FALSE))</f>
      </c>
      <c r="D46" s="243">
        <f>IF($H46="","",VLOOKUP($H46,'生徒登録'!$A$3:$H$66,4,FALSE))</f>
      </c>
      <c r="E46" s="256">
        <f>IF($H46="","",VLOOKUP($H46,'生徒登録'!$A$3:$H$66,5,FALSE))</f>
      </c>
      <c r="F46" s="245">
        <f>IF($H46="","",VLOOKUP($H46,'生徒登録'!$A$3:$H$66,6,FALSE))</f>
      </c>
      <c r="G46" s="333"/>
      <c r="H46" s="319"/>
    </row>
    <row r="47" spans="1:8" ht="13.5" customHeight="1">
      <c r="A47" s="360">
        <v>11</v>
      </c>
      <c r="B47" s="260" t="s">
        <v>127</v>
      </c>
      <c r="C47" s="286">
        <f>IF($H47="","",VLOOKUP($H47,'生徒登録'!$A$3:$H$66,8,FALSE))</f>
      </c>
      <c r="D47" s="243">
        <f>IF($H47="","",VLOOKUP($H47,'生徒登録'!$A$3:$H$66,4,FALSE))</f>
      </c>
      <c r="E47" s="259">
        <f>IF($H47="","",VLOOKUP($H47,'生徒登録'!$A$3:$H$66,5,FALSE))</f>
      </c>
      <c r="F47" s="264">
        <f>IF($H47="","",VLOOKUP($H47,'生徒登録'!$A$3:$H$66,6,FALSE))</f>
      </c>
      <c r="G47" s="333"/>
      <c r="H47" s="319"/>
    </row>
    <row r="48" spans="1:8" ht="13.5" customHeight="1">
      <c r="A48" s="359"/>
      <c r="B48" s="260" t="s">
        <v>128</v>
      </c>
      <c r="C48" s="286">
        <f>IF($H48="","",VLOOKUP($H48,'生徒登録'!$A$3:$H$66,8,FALSE))</f>
      </c>
      <c r="D48" s="243">
        <f>IF($H48="","",VLOOKUP($H48,'生徒登録'!$A$3:$H$66,4,FALSE))</f>
      </c>
      <c r="E48" s="259">
        <f>IF($H48="","",VLOOKUP($H48,'生徒登録'!$A$3:$H$66,5,FALSE))</f>
      </c>
      <c r="F48" s="264">
        <f>IF($H48="","",VLOOKUP($H48,'生徒登録'!$A$3:$H$66,6,FALSE))</f>
      </c>
      <c r="G48" s="333"/>
      <c r="H48" s="319"/>
    </row>
    <row r="49" spans="1:8" ht="13.5" customHeight="1">
      <c r="A49" s="358">
        <v>12</v>
      </c>
      <c r="B49" s="258" t="s">
        <v>127</v>
      </c>
      <c r="C49" s="286">
        <f>IF($H49="","",VLOOKUP($H49,'生徒登録'!$A$3:$H$66,8,FALSE))</f>
      </c>
      <c r="D49" s="243">
        <f>IF($H49="","",VLOOKUP($H49,'生徒登録'!$A$3:$H$66,4,FALSE))</f>
      </c>
      <c r="E49" s="259">
        <f>IF($H49="","",VLOOKUP($H49,'生徒登録'!$A$3:$H$66,5,FALSE))</f>
      </c>
      <c r="F49" s="264">
        <f>IF($H49="","",VLOOKUP($H49,'生徒登録'!$A$3:$H$66,6,FALSE))</f>
      </c>
      <c r="G49" s="333"/>
      <c r="H49" s="319"/>
    </row>
    <row r="50" spans="1:8" ht="13.5" customHeight="1">
      <c r="A50" s="367"/>
      <c r="B50" s="269" t="s">
        <v>128</v>
      </c>
      <c r="C50" s="288">
        <f>IF($H50="","",VLOOKUP($H50,'生徒登録'!$A$3:$H$66,8,FALSE))</f>
      </c>
      <c r="D50" s="246">
        <f>IF($H50="","",VLOOKUP($H50,'生徒登録'!$A$3:$H$66,4,FALSE))</f>
      </c>
      <c r="E50" s="293">
        <f>IF($H50="","",VLOOKUP($H50,'生徒登録'!$A$3:$H$66,5,FALSE))</f>
      </c>
      <c r="F50" s="294">
        <f>IF($H50="","",VLOOKUP($H50,'生徒登録'!$A$3:$H$66,6,FALSE))</f>
      </c>
      <c r="G50" s="333"/>
      <c r="H50" s="320"/>
    </row>
    <row r="51" ht="6.75" customHeight="1">
      <c r="G51" s="333"/>
    </row>
    <row r="52" ht="13.5" customHeight="1">
      <c r="G52" s="333"/>
    </row>
    <row r="54" ht="13.5" customHeight="1">
      <c r="G54" s="329"/>
    </row>
    <row r="55" ht="13.5" customHeight="1">
      <c r="G55" s="329"/>
    </row>
    <row r="56" ht="13.5" customHeight="1">
      <c r="G56" s="329"/>
    </row>
    <row r="57" ht="13.5" customHeight="1">
      <c r="G57" s="329"/>
    </row>
    <row r="58" ht="13.5" customHeight="1">
      <c r="G58" s="329"/>
    </row>
    <row r="60" spans="1:7" ht="13.5" customHeight="1">
      <c r="A60" s="355" t="s">
        <v>126</v>
      </c>
      <c r="B60" s="355"/>
      <c r="C60" s="355"/>
      <c r="D60" s="355"/>
      <c r="E60" s="355"/>
      <c r="F60" s="355"/>
      <c r="G60" s="334"/>
    </row>
    <row r="61" spans="1:2" ht="13.5" customHeight="1">
      <c r="A61" s="361">
        <f ca="1">TODAY()</f>
        <v>43159</v>
      </c>
      <c r="B61" s="361"/>
    </row>
    <row r="62" spans="3:7" ht="13.5" customHeight="1">
      <c r="C62" s="280"/>
      <c r="D62" s="281"/>
      <c r="E62" s="282"/>
      <c r="F62" s="282"/>
      <c r="G62" s="335"/>
    </row>
    <row r="63" spans="3:7" ht="13.5" customHeight="1">
      <c r="C63" s="113"/>
      <c r="D63" s="283"/>
      <c r="E63" s="284"/>
      <c r="F63" s="285" t="s">
        <v>154</v>
      </c>
      <c r="G63" s="336"/>
    </row>
  </sheetData>
  <sheetProtection/>
  <mergeCells count="24">
    <mergeCell ref="A13:A14"/>
    <mergeCell ref="A15:A16"/>
    <mergeCell ref="A17:A18"/>
    <mergeCell ref="A27:A28"/>
    <mergeCell ref="A29:A30"/>
    <mergeCell ref="A19:A20"/>
    <mergeCell ref="A21:A22"/>
    <mergeCell ref="A23:A24"/>
    <mergeCell ref="A61:B61"/>
    <mergeCell ref="A31:A32"/>
    <mergeCell ref="A33:A34"/>
    <mergeCell ref="A35:A36"/>
    <mergeCell ref="A37:A38"/>
    <mergeCell ref="A39:A40"/>
    <mergeCell ref="A8:B8"/>
    <mergeCell ref="A26:B26"/>
    <mergeCell ref="A41:A42"/>
    <mergeCell ref="A60:F60"/>
    <mergeCell ref="A43:A44"/>
    <mergeCell ref="A45:A46"/>
    <mergeCell ref="A47:A48"/>
    <mergeCell ref="A49:A50"/>
    <mergeCell ref="A9:A10"/>
    <mergeCell ref="A11:A12"/>
  </mergeCells>
  <printOptions horizontalCentered="1"/>
  <pageMargins left="0.3937007874015748" right="0.3937007874015748" top="0.5905511811023623" bottom="0.3937007874015748" header="0.1968503937007874" footer="0.1968503937007874"/>
  <pageSetup horizontalDpi="600" verticalDpi="600" orientation="portrait" paperSize="9" r:id="rId1"/>
  <headerFooter alignWithMargins="0">
    <oddHeader>&amp;C&amp;16３　ソフトテニス競技参加申込書</oddHeader>
    <oddFooter>&amp;L印刷日時：&amp;D &amp;T&amp;C(2)</oddFooter>
  </headerFooter>
</worksheet>
</file>

<file path=xl/worksheets/sheet7.xml><?xml version="1.0" encoding="utf-8"?>
<worksheet xmlns="http://schemas.openxmlformats.org/spreadsheetml/2006/main" xmlns:r="http://schemas.openxmlformats.org/officeDocument/2006/relationships">
  <sheetPr codeName="Sheet8">
    <tabColor rgb="FFFF0000"/>
  </sheetPr>
  <dimension ref="A1:J30"/>
  <sheetViews>
    <sheetView zoomScalePageLayoutView="0" workbookViewId="0" topLeftCell="A1">
      <selection activeCell="E23" sqref="E23"/>
    </sheetView>
  </sheetViews>
  <sheetFormatPr defaultColWidth="9.3984375" defaultRowHeight="22.5" customHeight="1"/>
  <cols>
    <col min="1" max="16384" width="9.3984375" style="93" customWidth="1"/>
  </cols>
  <sheetData>
    <row r="1" spans="1:10" ht="22.5" customHeight="1">
      <c r="A1" s="90"/>
      <c r="B1" s="91"/>
      <c r="C1" s="90"/>
      <c r="D1" s="90"/>
      <c r="E1" s="90"/>
      <c r="F1" s="90"/>
      <c r="G1" s="90"/>
      <c r="H1" s="90"/>
      <c r="I1" s="90"/>
      <c r="J1" s="92" t="s">
        <v>87</v>
      </c>
    </row>
    <row r="2" spans="1:10" ht="22.5" customHeight="1">
      <c r="A2" s="91" t="s">
        <v>63</v>
      </c>
      <c r="B2" s="91"/>
      <c r="C2" s="90"/>
      <c r="D2" s="90"/>
      <c r="E2" s="90"/>
      <c r="F2" s="90"/>
      <c r="G2" s="90"/>
      <c r="H2" s="90"/>
      <c r="I2" s="90"/>
      <c r="J2" s="90"/>
    </row>
    <row r="3" spans="1:10" ht="22.5" customHeight="1">
      <c r="A3" s="90"/>
      <c r="B3" s="91"/>
      <c r="C3" s="90"/>
      <c r="D3" s="90"/>
      <c r="E3" s="90"/>
      <c r="F3" s="90"/>
      <c r="G3" s="90"/>
      <c r="H3" s="90"/>
      <c r="I3" s="90"/>
      <c r="J3" s="90"/>
    </row>
    <row r="4" spans="1:10" ht="22.5" customHeight="1">
      <c r="A4" s="385" t="s">
        <v>64</v>
      </c>
      <c r="B4" s="385"/>
      <c r="C4" s="385"/>
      <c r="D4" s="385"/>
      <c r="E4" s="385"/>
      <c r="F4" s="385"/>
      <c r="G4" s="385"/>
      <c r="H4" s="385"/>
      <c r="I4" s="385"/>
      <c r="J4" s="385"/>
    </row>
    <row r="5" spans="1:10" ht="22.5" customHeight="1">
      <c r="A5" s="94"/>
      <c r="B5" s="94"/>
      <c r="C5" s="94"/>
      <c r="D5" s="94"/>
      <c r="E5" s="94"/>
      <c r="F5" s="94"/>
      <c r="G5" s="94"/>
      <c r="H5" s="94"/>
      <c r="I5" s="94"/>
      <c r="J5" s="94"/>
    </row>
    <row r="6" spans="1:10" ht="22.5" customHeight="1">
      <c r="A6" s="94"/>
      <c r="B6" s="94"/>
      <c r="C6" s="94"/>
      <c r="D6" s="94"/>
      <c r="E6" s="94"/>
      <c r="F6" s="94"/>
      <c r="G6" s="94"/>
      <c r="H6" s="94"/>
      <c r="I6" s="94"/>
      <c r="J6" s="94"/>
    </row>
    <row r="7" spans="1:10" ht="22.5" customHeight="1" thickBot="1">
      <c r="A7" s="95"/>
      <c r="B7" s="143"/>
      <c r="C7" s="96" t="s">
        <v>88</v>
      </c>
      <c r="D7" s="94"/>
      <c r="E7" s="97"/>
      <c r="F7" s="143"/>
      <c r="G7" s="95"/>
      <c r="H7" s="95"/>
      <c r="I7" s="98"/>
      <c r="J7" s="99"/>
    </row>
    <row r="8" spans="1:10" ht="22.5" customHeight="1" thickBot="1">
      <c r="A8" s="94"/>
      <c r="B8" s="94"/>
      <c r="C8" s="94"/>
      <c r="D8" s="94"/>
      <c r="E8" s="97"/>
      <c r="F8" s="88" t="s">
        <v>65</v>
      </c>
      <c r="G8" s="95"/>
      <c r="H8" s="95"/>
      <c r="I8" s="100"/>
      <c r="J8" s="101"/>
    </row>
    <row r="9" spans="1:10" s="91" customFormat="1" ht="22.5" customHeight="1" thickBot="1">
      <c r="A9" s="94"/>
      <c r="B9" s="94"/>
      <c r="C9" s="94"/>
      <c r="D9" s="94"/>
      <c r="E9" s="97"/>
      <c r="F9" s="89" t="s">
        <v>67</v>
      </c>
      <c r="G9" s="102"/>
      <c r="H9" s="102"/>
      <c r="I9" s="100"/>
      <c r="J9" s="103" t="s">
        <v>90</v>
      </c>
    </row>
    <row r="10" spans="1:10" ht="22.5" customHeight="1">
      <c r="A10" s="94"/>
      <c r="B10" s="94"/>
      <c r="C10" s="94"/>
      <c r="D10" s="94"/>
      <c r="E10" s="104"/>
      <c r="F10" s="105"/>
      <c r="G10" s="105"/>
      <c r="H10" s="105"/>
      <c r="I10" s="106"/>
      <c r="J10" s="94"/>
    </row>
    <row r="11" spans="1:10" ht="22.5" customHeight="1">
      <c r="A11" s="90"/>
      <c r="B11" s="91"/>
      <c r="C11" s="90"/>
      <c r="D11" s="90"/>
      <c r="E11" s="90"/>
      <c r="F11" s="90"/>
      <c r="G11" s="90"/>
      <c r="H11" s="90"/>
      <c r="I11" s="90"/>
      <c r="J11" s="90"/>
    </row>
    <row r="12" spans="1:10" ht="30" customHeight="1">
      <c r="A12" s="376" t="s">
        <v>68</v>
      </c>
      <c r="B12" s="377"/>
      <c r="C12" s="371"/>
      <c r="D12" s="386"/>
      <c r="E12" s="386"/>
      <c r="F12" s="386"/>
      <c r="G12" s="386"/>
      <c r="H12" s="386"/>
      <c r="I12" s="386"/>
      <c r="J12" s="372"/>
    </row>
    <row r="13" spans="1:10" s="91" customFormat="1" ht="30" customHeight="1">
      <c r="A13" s="376" t="s">
        <v>69</v>
      </c>
      <c r="B13" s="377"/>
      <c r="C13" s="107" t="s">
        <v>70</v>
      </c>
      <c r="D13" s="107"/>
      <c r="E13" s="107"/>
      <c r="F13" s="125"/>
      <c r="G13" s="126"/>
      <c r="H13" s="108" t="s">
        <v>71</v>
      </c>
      <c r="I13" s="107"/>
      <c r="J13" s="127"/>
    </row>
    <row r="14" spans="1:10" s="91" customFormat="1" ht="30" customHeight="1">
      <c r="A14" s="376" t="s">
        <v>72</v>
      </c>
      <c r="B14" s="377"/>
      <c r="C14" s="128"/>
      <c r="D14" s="107"/>
      <c r="E14" s="107" t="s">
        <v>91</v>
      </c>
      <c r="F14" s="127"/>
      <c r="G14" s="107"/>
      <c r="H14" s="107" t="s">
        <v>92</v>
      </c>
      <c r="I14" s="107"/>
      <c r="J14" s="127"/>
    </row>
    <row r="15" spans="1:10" s="91" customFormat="1" ht="30" customHeight="1">
      <c r="A15" s="376" t="s">
        <v>73</v>
      </c>
      <c r="B15" s="377"/>
      <c r="C15" s="129" t="s">
        <v>152</v>
      </c>
      <c r="D15" s="109"/>
      <c r="E15" s="109"/>
      <c r="F15" s="109"/>
      <c r="G15" s="109"/>
      <c r="H15" s="109"/>
      <c r="I15" s="109"/>
      <c r="J15" s="110"/>
    </row>
    <row r="16" spans="1:10" s="91" customFormat="1" ht="30" customHeight="1">
      <c r="A16" s="376" t="s">
        <v>94</v>
      </c>
      <c r="B16" s="377"/>
      <c r="C16" s="130"/>
      <c r="D16" s="131"/>
      <c r="E16" s="131"/>
      <c r="F16" s="131"/>
      <c r="G16" s="132"/>
      <c r="H16" s="132"/>
      <c r="I16" s="133" t="s">
        <v>74</v>
      </c>
      <c r="J16" s="134"/>
    </row>
    <row r="17" spans="1:10" s="91" customFormat="1" ht="30" customHeight="1">
      <c r="A17" s="379" t="s">
        <v>95</v>
      </c>
      <c r="B17" s="380"/>
      <c r="C17" s="112" t="s">
        <v>93</v>
      </c>
      <c r="D17" s="135"/>
      <c r="E17" s="135"/>
      <c r="F17" s="135"/>
      <c r="G17" s="136"/>
      <c r="H17" s="136"/>
      <c r="I17" s="137"/>
      <c r="J17" s="138"/>
    </row>
    <row r="18" spans="1:10" s="91" customFormat="1" ht="30" customHeight="1">
      <c r="A18" s="381"/>
      <c r="B18" s="382"/>
      <c r="C18" s="139" t="s">
        <v>75</v>
      </c>
      <c r="D18" s="140"/>
      <c r="E18" s="140"/>
      <c r="F18" s="140"/>
      <c r="G18" s="141"/>
      <c r="H18" s="141"/>
      <c r="I18" s="133" t="s">
        <v>74</v>
      </c>
      <c r="J18" s="134"/>
    </row>
    <row r="19" spans="1:10" ht="30" customHeight="1">
      <c r="A19" s="383"/>
      <c r="B19" s="384"/>
      <c r="C19" s="142" t="s">
        <v>76</v>
      </c>
      <c r="D19" s="131" t="s">
        <v>77</v>
      </c>
      <c r="E19" s="131"/>
      <c r="F19" s="131"/>
      <c r="G19" s="132"/>
      <c r="H19" s="108" t="s">
        <v>78</v>
      </c>
      <c r="I19" s="108"/>
      <c r="J19" s="110"/>
    </row>
    <row r="20" spans="1:10" ht="90" customHeight="1">
      <c r="A20" s="376" t="s">
        <v>79</v>
      </c>
      <c r="B20" s="377"/>
      <c r="C20" s="128"/>
      <c r="D20" s="107"/>
      <c r="E20" s="107"/>
      <c r="F20" s="107"/>
      <c r="G20" s="107"/>
      <c r="H20" s="107"/>
      <c r="I20" s="107"/>
      <c r="J20" s="127"/>
    </row>
    <row r="21" spans="1:10" ht="30" customHeight="1">
      <c r="A21" s="376" t="s">
        <v>96</v>
      </c>
      <c r="B21" s="377"/>
      <c r="C21" s="128"/>
      <c r="D21" s="107"/>
      <c r="E21" s="107"/>
      <c r="F21" s="107"/>
      <c r="G21" s="107"/>
      <c r="H21" s="107"/>
      <c r="I21" s="107"/>
      <c r="J21" s="127"/>
    </row>
    <row r="22" spans="1:10" ht="22.5" customHeight="1">
      <c r="A22" s="113"/>
      <c r="B22" s="113"/>
      <c r="C22" s="113"/>
      <c r="D22" s="113"/>
      <c r="E22" s="114"/>
      <c r="F22" s="114"/>
      <c r="G22" s="114"/>
      <c r="H22" s="114"/>
      <c r="I22" s="114"/>
      <c r="J22" s="114"/>
    </row>
    <row r="23" spans="2:10" ht="22.5" customHeight="1">
      <c r="B23" s="115"/>
      <c r="C23" s="115"/>
      <c r="D23" s="115"/>
      <c r="E23" s="124"/>
      <c r="F23" s="116"/>
      <c r="G23" s="117"/>
      <c r="H23" s="117"/>
      <c r="I23" s="117"/>
      <c r="J23" s="118" t="s">
        <v>66</v>
      </c>
    </row>
    <row r="24" spans="1:10" ht="37.5" customHeight="1">
      <c r="A24" s="119" t="s">
        <v>80</v>
      </c>
      <c r="B24" s="119" t="s">
        <v>81</v>
      </c>
      <c r="C24" s="115"/>
      <c r="D24" s="115"/>
      <c r="E24" s="118" t="s">
        <v>89</v>
      </c>
      <c r="F24" s="115"/>
      <c r="G24" s="115"/>
      <c r="H24" s="115"/>
      <c r="I24" s="115"/>
      <c r="J24" s="115"/>
    </row>
    <row r="25" spans="2:10" ht="22.5" customHeight="1">
      <c r="B25" s="115"/>
      <c r="C25" s="115"/>
      <c r="D25" s="115"/>
      <c r="E25" s="115"/>
      <c r="F25" s="115"/>
      <c r="G25" s="115"/>
      <c r="H25" s="115"/>
      <c r="I25" s="115"/>
      <c r="J25" s="115"/>
    </row>
    <row r="26" spans="2:10" ht="22.5" customHeight="1">
      <c r="B26" s="115"/>
      <c r="C26" s="115"/>
      <c r="D26" s="115"/>
      <c r="E26" s="120" t="s">
        <v>82</v>
      </c>
      <c r="F26" s="121"/>
      <c r="G26" s="111"/>
      <c r="H26" s="120"/>
      <c r="I26" s="117"/>
      <c r="J26" s="118" t="s">
        <v>66</v>
      </c>
    </row>
    <row r="27" spans="2:10" ht="22.5" customHeight="1">
      <c r="B27" s="115"/>
      <c r="C27" s="115"/>
      <c r="D27" s="115"/>
      <c r="E27" s="122"/>
      <c r="F27" s="123"/>
      <c r="G27" s="90"/>
      <c r="H27" s="122"/>
      <c r="I27" s="115"/>
      <c r="J27" s="118"/>
    </row>
    <row r="28" spans="2:10" ht="22.5" customHeight="1">
      <c r="B28" s="119" t="s">
        <v>83</v>
      </c>
      <c r="C28" s="119" t="s">
        <v>84</v>
      </c>
      <c r="D28" s="119" t="s">
        <v>85</v>
      </c>
      <c r="E28" s="119" t="s">
        <v>86</v>
      </c>
      <c r="F28" s="115"/>
      <c r="G28" s="115"/>
      <c r="H28" s="115"/>
      <c r="I28" s="115"/>
      <c r="J28" s="115"/>
    </row>
    <row r="29" spans="2:10" ht="22.5" customHeight="1">
      <c r="B29" s="378"/>
      <c r="C29" s="378"/>
      <c r="D29" s="378"/>
      <c r="E29" s="378"/>
      <c r="F29" s="115"/>
      <c r="G29" s="115"/>
      <c r="H29" s="115"/>
      <c r="I29" s="115"/>
      <c r="J29" s="115"/>
    </row>
    <row r="30" spans="2:10" ht="22.5" customHeight="1">
      <c r="B30" s="378"/>
      <c r="C30" s="378"/>
      <c r="D30" s="378"/>
      <c r="E30" s="378"/>
      <c r="F30" s="115"/>
      <c r="G30" s="115"/>
      <c r="H30" s="115"/>
      <c r="I30" s="115"/>
      <c r="J30" s="115"/>
    </row>
  </sheetData>
  <sheetProtection/>
  <mergeCells count="14">
    <mergeCell ref="A20:B20"/>
    <mergeCell ref="A4:J4"/>
    <mergeCell ref="A12:B12"/>
    <mergeCell ref="C12:J12"/>
    <mergeCell ref="A21:B21"/>
    <mergeCell ref="B29:B30"/>
    <mergeCell ref="C29:C30"/>
    <mergeCell ref="D29:D30"/>
    <mergeCell ref="E29:E30"/>
    <mergeCell ref="A13:B13"/>
    <mergeCell ref="A14:B14"/>
    <mergeCell ref="A15:B15"/>
    <mergeCell ref="A16:B16"/>
    <mergeCell ref="A17:B19"/>
  </mergeCells>
  <printOptions horizontalCentered="1"/>
  <pageMargins left="0.3937007874015748" right="0.3937007874015748" top="0.7874015748031497" bottom="0.3937007874015748" header="0.3937007874015748"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tabColor rgb="FFFF0000"/>
  </sheetPr>
  <dimension ref="A1:P28"/>
  <sheetViews>
    <sheetView zoomScalePageLayoutView="0" workbookViewId="0" topLeftCell="A1">
      <selection activeCell="N11" sqref="N11"/>
    </sheetView>
  </sheetViews>
  <sheetFormatPr defaultColWidth="8.796875" defaultRowHeight="14.25"/>
  <cols>
    <col min="1" max="1" width="7.5" style="147" customWidth="1"/>
    <col min="2" max="2" width="10" style="147" customWidth="1"/>
    <col min="3" max="3" width="2.5" style="147" customWidth="1"/>
    <col min="4" max="4" width="11.19921875" style="147" customWidth="1"/>
    <col min="5" max="5" width="8.69921875" style="147" customWidth="1"/>
    <col min="6" max="6" width="2.5" style="147" customWidth="1"/>
    <col min="7" max="9" width="7.5" style="147" customWidth="1"/>
    <col min="10" max="10" width="10" style="147" customWidth="1"/>
    <col min="11" max="11" width="2.5" style="147" customWidth="1"/>
    <col min="12" max="12" width="11.19921875" style="147" customWidth="1"/>
    <col min="13" max="13" width="8.69921875" style="147" customWidth="1"/>
    <col min="14" max="14" width="2.5" style="147" customWidth="1"/>
    <col min="15" max="16" width="7.5" style="147" customWidth="1"/>
    <col min="17" max="16384" width="9" style="147" customWidth="1"/>
  </cols>
  <sheetData>
    <row r="1" spans="1:16" ht="13.5">
      <c r="A1" s="144"/>
      <c r="B1" s="145"/>
      <c r="C1" s="145"/>
      <c r="D1" s="145"/>
      <c r="E1" s="145"/>
      <c r="F1" s="145"/>
      <c r="G1" s="145"/>
      <c r="H1" s="146"/>
      <c r="I1" s="144"/>
      <c r="J1" s="145"/>
      <c r="K1" s="145"/>
      <c r="L1" s="145"/>
      <c r="M1" s="145"/>
      <c r="N1" s="145"/>
      <c r="O1" s="145"/>
      <c r="P1" s="146"/>
    </row>
    <row r="2" spans="1:16" ht="24">
      <c r="A2" s="387" t="s">
        <v>97</v>
      </c>
      <c r="B2" s="388"/>
      <c r="C2" s="388"/>
      <c r="D2" s="388"/>
      <c r="E2" s="388"/>
      <c r="F2" s="388"/>
      <c r="G2" s="388"/>
      <c r="H2" s="389"/>
      <c r="I2" s="387" t="s">
        <v>98</v>
      </c>
      <c r="J2" s="388"/>
      <c r="K2" s="388"/>
      <c r="L2" s="388"/>
      <c r="M2" s="388"/>
      <c r="N2" s="388"/>
      <c r="O2" s="388"/>
      <c r="P2" s="389"/>
    </row>
    <row r="3" spans="1:16" ht="24">
      <c r="A3" s="148"/>
      <c r="B3" s="149"/>
      <c r="C3" s="149"/>
      <c r="D3" s="149"/>
      <c r="E3" s="149"/>
      <c r="F3" s="149"/>
      <c r="G3" s="149"/>
      <c r="H3" s="150"/>
      <c r="I3" s="148"/>
      <c r="J3" s="149"/>
      <c r="K3" s="149"/>
      <c r="L3" s="149"/>
      <c r="M3" s="149"/>
      <c r="N3" s="149"/>
      <c r="O3" s="149"/>
      <c r="P3" s="150"/>
    </row>
    <row r="4" spans="1:16" ht="24">
      <c r="A4" s="148"/>
      <c r="B4" s="149"/>
      <c r="C4" s="149"/>
      <c r="D4" s="149"/>
      <c r="E4" s="149"/>
      <c r="F4" s="149"/>
      <c r="G4" s="149"/>
      <c r="H4" s="150"/>
      <c r="I4" s="148"/>
      <c r="J4" s="149"/>
      <c r="K4" s="149"/>
      <c r="L4" s="149"/>
      <c r="M4" s="149"/>
      <c r="N4" s="149"/>
      <c r="O4" s="149"/>
      <c r="P4" s="150"/>
    </row>
    <row r="5" spans="1:16" ht="24">
      <c r="A5" s="148"/>
      <c r="B5" s="149"/>
      <c r="C5" s="149"/>
      <c r="D5" s="149"/>
      <c r="E5" s="149"/>
      <c r="F5" s="149"/>
      <c r="G5" s="149"/>
      <c r="H5" s="150"/>
      <c r="I5" s="148"/>
      <c r="J5" s="149"/>
      <c r="K5" s="149"/>
      <c r="L5" s="149"/>
      <c r="M5" s="149"/>
      <c r="N5" s="149"/>
      <c r="O5" s="149"/>
      <c r="P5" s="150"/>
    </row>
    <row r="6" spans="1:16" ht="13.5">
      <c r="A6" s="151"/>
      <c r="B6" s="152"/>
      <c r="C6" s="152"/>
      <c r="D6" s="152"/>
      <c r="E6" s="152"/>
      <c r="F6" s="152"/>
      <c r="G6" s="152"/>
      <c r="H6" s="153"/>
      <c r="I6" s="151"/>
      <c r="J6" s="152"/>
      <c r="K6" s="152"/>
      <c r="L6" s="152"/>
      <c r="M6" s="152"/>
      <c r="N6" s="152"/>
      <c r="O6" s="152"/>
      <c r="P6" s="153"/>
    </row>
    <row r="7" spans="1:16" ht="18.75">
      <c r="A7" s="151"/>
      <c r="B7" s="154" t="s">
        <v>99</v>
      </c>
      <c r="C7" s="155"/>
      <c r="D7" s="155"/>
      <c r="E7" s="155"/>
      <c r="F7" s="316" t="s">
        <v>111</v>
      </c>
      <c r="G7" s="164"/>
      <c r="H7" s="153"/>
      <c r="I7" s="151"/>
      <c r="J7" s="154" t="s">
        <v>100</v>
      </c>
      <c r="K7" s="155"/>
      <c r="L7" s="155"/>
      <c r="M7" s="155"/>
      <c r="N7" s="316" t="s">
        <v>111</v>
      </c>
      <c r="O7" s="164"/>
      <c r="P7" s="153"/>
    </row>
    <row r="8" spans="1:16" ht="18.75">
      <c r="A8" s="151"/>
      <c r="B8" s="156"/>
      <c r="C8" s="152"/>
      <c r="D8" s="152"/>
      <c r="E8" s="152"/>
      <c r="F8" s="157"/>
      <c r="G8" s="152"/>
      <c r="H8" s="153"/>
      <c r="I8" s="151"/>
      <c r="J8" s="156"/>
      <c r="K8" s="152"/>
      <c r="L8" s="152"/>
      <c r="M8" s="152"/>
      <c r="N8" s="157"/>
      <c r="O8" s="152"/>
      <c r="P8" s="153"/>
    </row>
    <row r="9" spans="1:16" ht="18.75">
      <c r="A9" s="151"/>
      <c r="B9" s="154" t="s">
        <v>101</v>
      </c>
      <c r="C9" s="155"/>
      <c r="D9" s="155"/>
      <c r="E9" s="155"/>
      <c r="F9" s="155"/>
      <c r="G9" s="173" t="s">
        <v>152</v>
      </c>
      <c r="H9" s="153"/>
      <c r="I9" s="151"/>
      <c r="J9" s="154" t="s">
        <v>101</v>
      </c>
      <c r="K9" s="155"/>
      <c r="L9" s="155"/>
      <c r="M9" s="155"/>
      <c r="N9" s="155"/>
      <c r="O9" s="173" t="s">
        <v>152</v>
      </c>
      <c r="P9" s="153"/>
    </row>
    <row r="10" spans="1:16" ht="18.75">
      <c r="A10" s="151"/>
      <c r="B10" s="156"/>
      <c r="C10" s="152"/>
      <c r="D10" s="152"/>
      <c r="E10" s="152"/>
      <c r="F10" s="152"/>
      <c r="G10" s="152"/>
      <c r="H10" s="153"/>
      <c r="I10" s="151"/>
      <c r="J10" s="156"/>
      <c r="K10" s="152"/>
      <c r="L10" s="152"/>
      <c r="M10" s="152"/>
      <c r="N10" s="152"/>
      <c r="O10" s="152"/>
      <c r="P10" s="153"/>
    </row>
    <row r="11" spans="1:16" ht="18.75">
      <c r="A11" s="151"/>
      <c r="B11" s="154" t="s">
        <v>102</v>
      </c>
      <c r="C11" s="155"/>
      <c r="D11" s="155"/>
      <c r="E11" s="155"/>
      <c r="F11" s="173" t="s">
        <v>153</v>
      </c>
      <c r="G11" s="164"/>
      <c r="H11" s="153"/>
      <c r="I11" s="151"/>
      <c r="J11" s="154" t="s">
        <v>102</v>
      </c>
      <c r="K11" s="155"/>
      <c r="L11" s="155"/>
      <c r="M11" s="155"/>
      <c r="N11" s="173" t="s">
        <v>153</v>
      </c>
      <c r="O11" s="164"/>
      <c r="P11" s="153"/>
    </row>
    <row r="12" spans="1:16" ht="18.75">
      <c r="A12" s="151"/>
      <c r="B12" s="156"/>
      <c r="C12" s="152"/>
      <c r="D12" s="152"/>
      <c r="E12" s="152"/>
      <c r="F12" s="152"/>
      <c r="G12" s="152"/>
      <c r="H12" s="153"/>
      <c r="I12" s="151"/>
      <c r="J12" s="156"/>
      <c r="K12" s="152"/>
      <c r="L12" s="152"/>
      <c r="M12" s="152"/>
      <c r="N12" s="152"/>
      <c r="O12" s="152"/>
      <c r="P12" s="153"/>
    </row>
    <row r="13" spans="1:16" ht="18.75">
      <c r="A13" s="151"/>
      <c r="B13" s="156"/>
      <c r="C13" s="152"/>
      <c r="D13" s="152"/>
      <c r="E13" s="152"/>
      <c r="F13" s="152"/>
      <c r="G13" s="152"/>
      <c r="H13" s="153"/>
      <c r="I13" s="151"/>
      <c r="J13" s="156"/>
      <c r="K13" s="152"/>
      <c r="L13" s="152"/>
      <c r="M13" s="152"/>
      <c r="N13" s="152"/>
      <c r="O13" s="152"/>
      <c r="P13" s="153"/>
    </row>
    <row r="14" spans="1:16" ht="13.5">
      <c r="A14" s="151"/>
      <c r="B14" s="152"/>
      <c r="C14" s="152"/>
      <c r="D14" s="152"/>
      <c r="E14" s="152"/>
      <c r="F14" s="152"/>
      <c r="G14" s="152"/>
      <c r="H14" s="153"/>
      <c r="I14" s="151"/>
      <c r="J14" s="152"/>
      <c r="K14" s="152"/>
      <c r="L14" s="152"/>
      <c r="M14" s="152"/>
      <c r="N14" s="152"/>
      <c r="O14" s="152"/>
      <c r="P14" s="153"/>
    </row>
    <row r="15" spans="1:16" ht="18.75">
      <c r="A15" s="151"/>
      <c r="B15" s="158" t="s">
        <v>103</v>
      </c>
      <c r="C15" s="152"/>
      <c r="E15" s="159" t="s">
        <v>104</v>
      </c>
      <c r="F15" s="160"/>
      <c r="G15" s="160"/>
      <c r="H15" s="161"/>
      <c r="I15" s="151"/>
      <c r="J15" s="158" t="s">
        <v>103</v>
      </c>
      <c r="K15" s="152"/>
      <c r="L15" s="162"/>
      <c r="M15" s="159" t="s">
        <v>104</v>
      </c>
      <c r="N15" s="160"/>
      <c r="O15" s="160"/>
      <c r="P15" s="161"/>
    </row>
    <row r="16" spans="1:16" ht="18.75">
      <c r="A16" s="151"/>
      <c r="B16" s="158"/>
      <c r="C16" s="152"/>
      <c r="D16" s="162"/>
      <c r="E16" s="163"/>
      <c r="F16" s="160"/>
      <c r="G16" s="160"/>
      <c r="H16" s="161"/>
      <c r="I16" s="151"/>
      <c r="J16" s="158"/>
      <c r="K16" s="152"/>
      <c r="L16" s="162"/>
      <c r="M16" s="163"/>
      <c r="N16" s="160"/>
      <c r="O16" s="160"/>
      <c r="P16" s="161"/>
    </row>
    <row r="17" spans="1:16" ht="18.75">
      <c r="A17" s="151"/>
      <c r="B17" s="156"/>
      <c r="C17" s="152"/>
      <c r="D17" s="152"/>
      <c r="E17" s="152"/>
      <c r="F17" s="152"/>
      <c r="G17" s="152"/>
      <c r="H17" s="153"/>
      <c r="I17" s="151"/>
      <c r="J17" s="156"/>
      <c r="K17" s="152"/>
      <c r="L17" s="152"/>
      <c r="M17" s="152"/>
      <c r="N17" s="152"/>
      <c r="O17" s="152"/>
      <c r="P17" s="153"/>
    </row>
    <row r="18" spans="1:16" ht="18.75">
      <c r="A18" s="151"/>
      <c r="B18" s="158" t="s">
        <v>105</v>
      </c>
      <c r="C18" s="152"/>
      <c r="D18" s="164"/>
      <c r="E18" s="152" t="s">
        <v>106</v>
      </c>
      <c r="G18" s="152"/>
      <c r="H18" s="153"/>
      <c r="I18" s="151"/>
      <c r="J18" s="158"/>
      <c r="K18" s="152"/>
      <c r="L18" s="156"/>
      <c r="M18" s="152"/>
      <c r="N18" s="152"/>
      <c r="O18" s="152"/>
      <c r="P18" s="153"/>
    </row>
    <row r="19" spans="1:16" ht="18.75">
      <c r="A19" s="151"/>
      <c r="B19" s="156"/>
      <c r="C19" s="152"/>
      <c r="D19" s="152"/>
      <c r="E19" s="152"/>
      <c r="F19" s="152"/>
      <c r="G19" s="152"/>
      <c r="H19" s="153"/>
      <c r="I19" s="151"/>
      <c r="J19" s="156"/>
      <c r="K19" s="152"/>
      <c r="L19" s="152"/>
      <c r="M19" s="152"/>
      <c r="N19" s="152"/>
      <c r="O19" s="152"/>
      <c r="P19" s="153"/>
    </row>
    <row r="20" spans="1:16" ht="18.75">
      <c r="A20" s="151"/>
      <c r="B20" s="156"/>
      <c r="C20" s="152"/>
      <c r="D20" s="152"/>
      <c r="E20" s="152"/>
      <c r="F20" s="152"/>
      <c r="G20" s="152"/>
      <c r="H20" s="153"/>
      <c r="I20" s="151"/>
      <c r="J20" s="156"/>
      <c r="K20" s="152"/>
      <c r="L20" s="152"/>
      <c r="M20" s="152"/>
      <c r="N20" s="152"/>
      <c r="O20" s="152"/>
      <c r="P20" s="153"/>
    </row>
    <row r="21" spans="1:16" ht="14.25" thickBot="1">
      <c r="A21" s="151"/>
      <c r="B21" s="152"/>
      <c r="C21" s="152"/>
      <c r="D21" s="152"/>
      <c r="E21" s="152"/>
      <c r="F21" s="152"/>
      <c r="G21" s="152"/>
      <c r="H21" s="153"/>
      <c r="I21" s="151"/>
      <c r="J21" s="152"/>
      <c r="K21" s="152"/>
      <c r="L21" s="152"/>
      <c r="M21" s="152"/>
      <c r="N21" s="152"/>
      <c r="O21" s="152"/>
      <c r="P21" s="153"/>
    </row>
    <row r="22" spans="1:16" ht="13.5">
      <c r="A22" s="151"/>
      <c r="B22" s="152"/>
      <c r="C22" s="152"/>
      <c r="D22" s="165" t="s">
        <v>107</v>
      </c>
      <c r="E22" s="390" t="s">
        <v>108</v>
      </c>
      <c r="F22" s="391"/>
      <c r="G22" s="152"/>
      <c r="H22" s="153"/>
      <c r="I22" s="151"/>
      <c r="J22" s="152"/>
      <c r="K22" s="152"/>
      <c r="L22" s="165" t="s">
        <v>107</v>
      </c>
      <c r="M22" s="390" t="s">
        <v>108</v>
      </c>
      <c r="N22" s="391"/>
      <c r="O22" s="152"/>
      <c r="P22" s="153"/>
    </row>
    <row r="23" spans="1:16" ht="13.5">
      <c r="A23" s="151"/>
      <c r="B23" s="152"/>
      <c r="C23" s="152"/>
      <c r="D23" s="151"/>
      <c r="E23" s="174"/>
      <c r="F23" s="175"/>
      <c r="G23" s="152"/>
      <c r="H23" s="153"/>
      <c r="I23" s="151"/>
      <c r="J23" s="152"/>
      <c r="K23" s="152"/>
      <c r="L23" s="151"/>
      <c r="M23" s="180"/>
      <c r="N23" s="181"/>
      <c r="O23" s="152"/>
      <c r="P23" s="153"/>
    </row>
    <row r="24" spans="1:16" ht="13.5">
      <c r="A24" s="151"/>
      <c r="B24" s="152"/>
      <c r="C24" s="152"/>
      <c r="D24" s="151"/>
      <c r="E24" s="176"/>
      <c r="F24" s="177"/>
      <c r="G24" s="152"/>
      <c r="H24" s="153"/>
      <c r="I24" s="151"/>
      <c r="J24" s="152"/>
      <c r="K24" s="152"/>
      <c r="L24" s="151"/>
      <c r="M24" s="166"/>
      <c r="N24" s="167"/>
      <c r="O24" s="152"/>
      <c r="P24" s="153"/>
    </row>
    <row r="25" spans="1:16" ht="14.25" thickBot="1">
      <c r="A25" s="151"/>
      <c r="B25" s="152"/>
      <c r="C25" s="152"/>
      <c r="D25" s="168"/>
      <c r="E25" s="178"/>
      <c r="F25" s="179"/>
      <c r="G25" s="152"/>
      <c r="H25" s="153"/>
      <c r="I25" s="151"/>
      <c r="J25" s="152"/>
      <c r="K25" s="152"/>
      <c r="L25" s="168"/>
      <c r="M25" s="169"/>
      <c r="N25" s="170"/>
      <c r="O25" s="152"/>
      <c r="P25" s="153"/>
    </row>
    <row r="26" spans="1:16" ht="13.5">
      <c r="A26" s="151"/>
      <c r="B26" s="152"/>
      <c r="C26" s="152"/>
      <c r="D26" s="152"/>
      <c r="E26" s="152"/>
      <c r="F26" s="152"/>
      <c r="G26" s="152"/>
      <c r="H26" s="153"/>
      <c r="I26" s="151"/>
      <c r="J26" s="152"/>
      <c r="K26" s="152"/>
      <c r="L26" s="152"/>
      <c r="M26" s="152"/>
      <c r="N26" s="152"/>
      <c r="O26" s="152"/>
      <c r="P26" s="153"/>
    </row>
    <row r="27" spans="1:16" ht="13.5">
      <c r="A27" s="151"/>
      <c r="B27" s="152"/>
      <c r="C27" s="152"/>
      <c r="D27" s="152"/>
      <c r="E27" s="152"/>
      <c r="F27" s="152"/>
      <c r="G27" s="152"/>
      <c r="H27" s="153"/>
      <c r="I27" s="151"/>
      <c r="J27" s="152"/>
      <c r="K27" s="152"/>
      <c r="L27" s="152"/>
      <c r="M27" s="152"/>
      <c r="N27" s="152"/>
      <c r="O27" s="152"/>
      <c r="P27" s="153"/>
    </row>
    <row r="28" spans="1:16" ht="14.25" thickBot="1">
      <c r="A28" s="168"/>
      <c r="B28" s="171"/>
      <c r="C28" s="171"/>
      <c r="D28" s="171"/>
      <c r="E28" s="171"/>
      <c r="F28" s="171"/>
      <c r="G28" s="171"/>
      <c r="H28" s="172"/>
      <c r="I28" s="168"/>
      <c r="J28" s="171"/>
      <c r="K28" s="171"/>
      <c r="L28" s="171"/>
      <c r="M28" s="171"/>
      <c r="N28" s="171"/>
      <c r="O28" s="171"/>
      <c r="P28" s="172"/>
    </row>
  </sheetData>
  <sheetProtection/>
  <mergeCells count="4">
    <mergeCell ref="A2:H2"/>
    <mergeCell ref="I2:P2"/>
    <mergeCell ref="E22:F22"/>
    <mergeCell ref="M22:N22"/>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9.xml><?xml version="1.0" encoding="utf-8"?>
<worksheet xmlns="http://schemas.openxmlformats.org/spreadsheetml/2006/main" xmlns:r="http://schemas.openxmlformats.org/officeDocument/2006/relationships">
  <sheetPr codeName="Sheet9">
    <tabColor rgb="FFFF0000"/>
  </sheetPr>
  <dimension ref="A1:D18"/>
  <sheetViews>
    <sheetView zoomScalePageLayoutView="0" workbookViewId="0" topLeftCell="A1">
      <selection activeCell="D18" sqref="D18"/>
    </sheetView>
  </sheetViews>
  <sheetFormatPr defaultColWidth="8.796875" defaultRowHeight="37.5" customHeight="1"/>
  <cols>
    <col min="1" max="1" width="3.69921875" style="1" customWidth="1"/>
    <col min="2" max="2" width="31.19921875" style="48" customWidth="1"/>
    <col min="3" max="3" width="31.19921875" style="1" customWidth="1"/>
    <col min="4" max="4" width="18.69921875" style="1" customWidth="1"/>
    <col min="5" max="5" width="3.69921875" style="1" customWidth="1"/>
    <col min="6" max="16384" width="9" style="1" customWidth="1"/>
  </cols>
  <sheetData>
    <row r="1" ht="37.5" customHeight="1">
      <c r="A1" s="1" t="s">
        <v>24</v>
      </c>
    </row>
    <row r="2" spans="2:4" ht="37.5" customHeight="1">
      <c r="B2" s="49">
        <f ca="1">TODAY()</f>
        <v>43159</v>
      </c>
      <c r="C2" s="50" t="s">
        <v>33</v>
      </c>
      <c r="D2" s="50"/>
    </row>
    <row r="4" spans="2:4" s="51" customFormat="1" ht="37.5" customHeight="1">
      <c r="B4" s="52" t="s">
        <v>29</v>
      </c>
      <c r="C4" s="56"/>
      <c r="D4" s="53"/>
    </row>
    <row r="5" ht="37.5" customHeight="1">
      <c r="B5" s="54"/>
    </row>
    <row r="6" spans="2:4" s="51" customFormat="1" ht="37.5" customHeight="1">
      <c r="B6" s="52" t="s">
        <v>25</v>
      </c>
      <c r="C6" s="56"/>
      <c r="D6" s="53"/>
    </row>
    <row r="7" spans="2:4" ht="37.5" customHeight="1">
      <c r="B7" s="54"/>
      <c r="C7" s="55" t="s">
        <v>35</v>
      </c>
      <c r="D7" s="55"/>
    </row>
    <row r="8" spans="2:4" s="51" customFormat="1" ht="37.5" customHeight="1">
      <c r="B8" s="52" t="s">
        <v>30</v>
      </c>
      <c r="C8" s="56" t="s">
        <v>154</v>
      </c>
      <c r="D8" s="53"/>
    </row>
    <row r="10" spans="1:4" ht="75" customHeight="1">
      <c r="A10" s="204" t="s">
        <v>31</v>
      </c>
      <c r="B10" s="203" t="s">
        <v>27</v>
      </c>
      <c r="C10" s="201" t="s">
        <v>32</v>
      </c>
      <c r="D10" s="202" t="s">
        <v>28</v>
      </c>
    </row>
    <row r="11" spans="1:4" ht="60" customHeight="1">
      <c r="A11" s="205">
        <v>1</v>
      </c>
      <c r="B11" s="208" t="s">
        <v>154</v>
      </c>
      <c r="C11" s="209"/>
      <c r="D11" s="210"/>
    </row>
    <row r="12" spans="1:4" ht="60" customHeight="1">
      <c r="A12" s="206">
        <v>2</v>
      </c>
      <c r="B12" s="208" t="s">
        <v>154</v>
      </c>
      <c r="C12" s="209"/>
      <c r="D12" s="210"/>
    </row>
    <row r="13" spans="1:4" ht="60" customHeight="1">
      <c r="A13" s="206">
        <v>3</v>
      </c>
      <c r="B13" s="208" t="s">
        <v>154</v>
      </c>
      <c r="C13" s="209"/>
      <c r="D13" s="210"/>
    </row>
    <row r="14" spans="1:4" ht="60" customHeight="1">
      <c r="A14" s="207">
        <v>4</v>
      </c>
      <c r="B14" s="211" t="s">
        <v>154</v>
      </c>
      <c r="C14" s="212"/>
      <c r="D14" s="213"/>
    </row>
    <row r="16" spans="2:4" s="51" customFormat="1" ht="37.5" customHeight="1">
      <c r="B16" s="392" t="s">
        <v>26</v>
      </c>
      <c r="C16" s="392"/>
      <c r="D16" s="392"/>
    </row>
    <row r="17" spans="1:2" s="51" customFormat="1" ht="37.5" customHeight="1">
      <c r="A17" s="58"/>
      <c r="B17" s="59">
        <f ca="1">TODAY()</f>
        <v>43159</v>
      </c>
    </row>
    <row r="18" spans="2:4" s="51" customFormat="1" ht="37.5" customHeight="1">
      <c r="B18" s="314"/>
      <c r="C18" s="57"/>
      <c r="D18" s="315" t="s">
        <v>154</v>
      </c>
    </row>
  </sheetData>
  <sheetProtection selectLockedCells="1"/>
  <mergeCells count="1">
    <mergeCell ref="B16:D16"/>
  </mergeCells>
  <printOptions horizontalCentered="1"/>
  <pageMargins left="0.3937007874015748" right="0.3937007874015748" top="0.7874015748031497" bottom="0.3937007874015748" header="0.3937007874015748"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村山地区高体連ソフトテニス専門部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加藤恭彦</dc:creator>
  <cp:keywords/>
  <dc:description/>
  <cp:lastModifiedBy>yamagata-koutairen3</cp:lastModifiedBy>
  <cp:lastPrinted>2018-02-28T06:38:35Z</cp:lastPrinted>
  <dcterms:created xsi:type="dcterms:W3CDTF">2009-05-29T07:00:13Z</dcterms:created>
  <dcterms:modified xsi:type="dcterms:W3CDTF">2018-02-28T06:38:43Z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