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マイドライブ\令和６年度　山形県中体連\R6 会計\大会会計R6\"/>
    </mc:Choice>
  </mc:AlternateContent>
  <xr:revisionPtr revIDLastSave="0" documentId="13_ncr:1_{F6D5A8A4-9FD8-4DD7-B52B-B1E89B8F4D1B}" xr6:coauthVersionLast="47" xr6:coauthVersionMax="47" xr10:uidLastSave="{00000000-0000-0000-0000-000000000000}"/>
  <bookViews>
    <workbookView xWindow="28680" yWindow="-120" windowWidth="29040" windowHeight="15720" tabRatio="680" activeTab="5" xr2:uid="{37419743-6E44-44ED-AB03-3E4122A8989B}"/>
  </bookViews>
  <sheets>
    <sheet name="夏季大会予算書" sheetId="8" r:id="rId1"/>
    <sheet name="置賜ブロック" sheetId="10" r:id="rId2"/>
    <sheet name="村山ブロック" sheetId="12" r:id="rId3"/>
    <sheet name="最北ブロック" sheetId="13" r:id="rId4"/>
    <sheet name="庄内ブロック" sheetId="14" r:id="rId5"/>
    <sheet name="競技部費決算書" sheetId="15" r:id="rId6"/>
    <sheet name="4ブロック決算合計" sheetId="9" r:id="rId7"/>
    <sheet name="夏季大会決算書" sheetId="7" r:id="rId8"/>
  </sheets>
  <externalReferences>
    <externalReference r:id="rId9"/>
  </externalReferences>
  <definedNames>
    <definedName name="_xlnm.Print_Area" localSheetId="6">'4ブロック決算合計'!$A$1:$I$40</definedName>
    <definedName name="_xlnm.Print_Area" localSheetId="7">夏季大会決算書!$A$1:$F$51</definedName>
    <definedName name="_xlnm.Print_Area" localSheetId="0">夏季大会予算書!$A$1:$F$51</definedName>
    <definedName name="_xlnm.Print_Area" localSheetId="3">最北ブロック!$A$1:$H$44</definedName>
    <definedName name="_xlnm.Print_Area" localSheetId="4">庄内ブロック!$A$1:$H$44</definedName>
    <definedName name="_xlnm.Print_Area" localSheetId="2">村山ブロック!$A$1:$H$44</definedName>
    <definedName name="_xlnm.Print_Area" localSheetId="1">置賜ブロック!$A$1:$H$44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14" l="1"/>
  <c r="D12" i="10"/>
  <c r="D27" i="7" l="1"/>
  <c r="D28" i="7"/>
  <c r="C16" i="15"/>
  <c r="F39" i="13"/>
  <c r="D41" i="12"/>
  <c r="C28" i="15"/>
  <c r="C27" i="15"/>
  <c r="C26" i="15"/>
  <c r="C25" i="15"/>
  <c r="C24" i="15"/>
  <c r="C23" i="15"/>
  <c r="C22" i="15"/>
  <c r="C21" i="15"/>
  <c r="C20" i="15"/>
  <c r="C19" i="15"/>
  <c r="C18" i="15"/>
  <c r="C17" i="15"/>
  <c r="C11" i="15"/>
  <c r="C10" i="15"/>
  <c r="C9" i="15" s="1"/>
  <c r="C8" i="15"/>
  <c r="C7" i="15"/>
  <c r="C6" i="15" s="1"/>
  <c r="C12" i="15" l="1"/>
  <c r="B32" i="15" s="1"/>
  <c r="F32" i="15" s="1"/>
  <c r="C29" i="15"/>
  <c r="D32" i="15" s="1"/>
  <c r="D19" i="7"/>
  <c r="D20" i="7"/>
  <c r="D21" i="7"/>
  <c r="D22" i="7"/>
  <c r="D23" i="7"/>
  <c r="D24" i="7"/>
  <c r="D25" i="7"/>
  <c r="D26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F20" i="9"/>
  <c r="F21" i="9"/>
  <c r="F39" i="9"/>
  <c r="F5" i="9"/>
  <c r="F6" i="9"/>
  <c r="E20" i="9"/>
  <c r="E21" i="9"/>
  <c r="E38" i="9"/>
  <c r="E39" i="9"/>
  <c r="E6" i="9"/>
  <c r="D20" i="9"/>
  <c r="D21" i="9"/>
  <c r="D39" i="9"/>
  <c r="D6" i="9"/>
  <c r="C20" i="9"/>
  <c r="C21" i="9"/>
  <c r="C39" i="9"/>
  <c r="C5" i="9"/>
  <c r="C6" i="9"/>
  <c r="G39" i="13"/>
  <c r="G40" i="13"/>
  <c r="C29" i="8"/>
  <c r="D29" i="7" s="1"/>
  <c r="F24" i="14" l="1"/>
  <c r="F23" i="9" s="1"/>
  <c r="F25" i="14"/>
  <c r="F24" i="9" s="1"/>
  <c r="F26" i="14"/>
  <c r="F25" i="9" s="1"/>
  <c r="F27" i="14"/>
  <c r="F26" i="9" s="1"/>
  <c r="F28" i="14"/>
  <c r="F29" i="14"/>
  <c r="F30" i="14"/>
  <c r="F29" i="9" s="1"/>
  <c r="F31" i="14"/>
  <c r="F32" i="14"/>
  <c r="F31" i="9" s="1"/>
  <c r="F33" i="14"/>
  <c r="F32" i="9" s="1"/>
  <c r="F34" i="14"/>
  <c r="F33" i="9" s="1"/>
  <c r="F35" i="14"/>
  <c r="F34" i="9" s="1"/>
  <c r="F36" i="14"/>
  <c r="F37" i="14"/>
  <c r="F38" i="14"/>
  <c r="F37" i="9" s="1"/>
  <c r="F39" i="14"/>
  <c r="F24" i="10"/>
  <c r="F25" i="10"/>
  <c r="C24" i="9" s="1"/>
  <c r="F26" i="10"/>
  <c r="C25" i="9" s="1"/>
  <c r="F27" i="10"/>
  <c r="C26" i="9" s="1"/>
  <c r="F28" i="10"/>
  <c r="C27" i="9" s="1"/>
  <c r="F29" i="10"/>
  <c r="F30" i="10"/>
  <c r="C29" i="9" s="1"/>
  <c r="F31" i="10"/>
  <c r="C30" i="9" s="1"/>
  <c r="F32" i="10"/>
  <c r="C31" i="9" s="1"/>
  <c r="F33" i="10"/>
  <c r="C32" i="9" s="1"/>
  <c r="F34" i="10"/>
  <c r="C33" i="9" s="1"/>
  <c r="F35" i="10"/>
  <c r="C34" i="9" s="1"/>
  <c r="F36" i="10"/>
  <c r="C35" i="9" s="1"/>
  <c r="F37" i="10"/>
  <c r="F38" i="10"/>
  <c r="C37" i="9" s="1"/>
  <c r="F39" i="10"/>
  <c r="C38" i="9" s="1"/>
  <c r="F24" i="12"/>
  <c r="G24" i="12" s="1"/>
  <c r="F25" i="12"/>
  <c r="D24" i="9" s="1"/>
  <c r="F26" i="12"/>
  <c r="D25" i="9" s="1"/>
  <c r="F27" i="12"/>
  <c r="D26" i="9" s="1"/>
  <c r="F28" i="12"/>
  <c r="F29" i="12"/>
  <c r="D28" i="9" s="1"/>
  <c r="F30" i="12"/>
  <c r="D29" i="9" s="1"/>
  <c r="F31" i="12"/>
  <c r="F32" i="12"/>
  <c r="D31" i="9" s="1"/>
  <c r="F33" i="12"/>
  <c r="D32" i="9" s="1"/>
  <c r="F34" i="12"/>
  <c r="D33" i="9" s="1"/>
  <c r="F35" i="12"/>
  <c r="D34" i="9" s="1"/>
  <c r="F36" i="12"/>
  <c r="D35" i="9" s="1"/>
  <c r="F37" i="12"/>
  <c r="F38" i="12"/>
  <c r="D37" i="9" s="1"/>
  <c r="F39" i="12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6" i="12"/>
  <c r="G6" i="12" s="1"/>
  <c r="F6" i="13"/>
  <c r="G6" i="13" s="1"/>
  <c r="G6" i="14"/>
  <c r="G40" i="14"/>
  <c r="G40" i="12"/>
  <c r="G40" i="10"/>
  <c r="D41" i="14"/>
  <c r="C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G25" i="14"/>
  <c r="E25" i="14"/>
  <c r="E24" i="14"/>
  <c r="E23" i="14"/>
  <c r="G22" i="14"/>
  <c r="E22" i="14"/>
  <c r="G21" i="14"/>
  <c r="E21" i="14"/>
  <c r="G20" i="14"/>
  <c r="E20" i="14"/>
  <c r="G19" i="14"/>
  <c r="E19" i="14"/>
  <c r="G18" i="14"/>
  <c r="E18" i="14"/>
  <c r="G17" i="14"/>
  <c r="E17" i="14"/>
  <c r="G16" i="14"/>
  <c r="E16" i="14"/>
  <c r="G15" i="14"/>
  <c r="E15" i="14"/>
  <c r="G14" i="14"/>
  <c r="E14" i="14"/>
  <c r="G13" i="14"/>
  <c r="E13" i="14"/>
  <c r="F12" i="14"/>
  <c r="F11" i="9" s="1"/>
  <c r="E12" i="14"/>
  <c r="D8" i="14"/>
  <c r="C8" i="14"/>
  <c r="G7" i="14"/>
  <c r="E7" i="14"/>
  <c r="E6" i="14"/>
  <c r="C41" i="13"/>
  <c r="C41" i="12"/>
  <c r="C41" i="10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G22" i="13"/>
  <c r="E22" i="13"/>
  <c r="G21" i="13"/>
  <c r="E21" i="13"/>
  <c r="G20" i="13"/>
  <c r="E20" i="13"/>
  <c r="G19" i="13"/>
  <c r="E19" i="13"/>
  <c r="G18" i="13"/>
  <c r="E18" i="13"/>
  <c r="G17" i="13"/>
  <c r="E17" i="13"/>
  <c r="G16" i="13"/>
  <c r="E16" i="13"/>
  <c r="G15" i="13"/>
  <c r="E15" i="13"/>
  <c r="G14" i="13"/>
  <c r="E14" i="13"/>
  <c r="G13" i="13"/>
  <c r="E13" i="13"/>
  <c r="F12" i="13"/>
  <c r="E11" i="9" s="1"/>
  <c r="E12" i="13"/>
  <c r="D8" i="13"/>
  <c r="C8" i="13"/>
  <c r="G7" i="13"/>
  <c r="E7" i="13"/>
  <c r="E6" i="13"/>
  <c r="F8" i="10"/>
  <c r="C44" i="10" s="1"/>
  <c r="F12" i="12"/>
  <c r="E40" i="12"/>
  <c r="E39" i="12"/>
  <c r="E38" i="12"/>
  <c r="E37" i="12"/>
  <c r="G36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G22" i="12"/>
  <c r="E22" i="12"/>
  <c r="G21" i="12"/>
  <c r="E21" i="12"/>
  <c r="G20" i="12"/>
  <c r="E20" i="12"/>
  <c r="G19" i="12"/>
  <c r="E19" i="12"/>
  <c r="G18" i="12"/>
  <c r="E18" i="12"/>
  <c r="G17" i="12"/>
  <c r="E17" i="12"/>
  <c r="G16" i="12"/>
  <c r="E16" i="12"/>
  <c r="G15" i="12"/>
  <c r="E15" i="12"/>
  <c r="G14" i="12"/>
  <c r="E14" i="12"/>
  <c r="G13" i="12"/>
  <c r="E13" i="12"/>
  <c r="E12" i="12"/>
  <c r="D8" i="12"/>
  <c r="C8" i="12"/>
  <c r="G7" i="12"/>
  <c r="E7" i="12"/>
  <c r="E6" i="12"/>
  <c r="F12" i="10"/>
  <c r="G13" i="10"/>
  <c r="G14" i="10"/>
  <c r="G15" i="10"/>
  <c r="G16" i="10"/>
  <c r="G17" i="10"/>
  <c r="G18" i="10"/>
  <c r="G19" i="10"/>
  <c r="G20" i="10"/>
  <c r="G21" i="10"/>
  <c r="G22" i="10"/>
  <c r="G24" i="10"/>
  <c r="G7" i="10"/>
  <c r="G6" i="10"/>
  <c r="D8" i="10"/>
  <c r="C8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2" i="10"/>
  <c r="E21" i="10"/>
  <c r="E20" i="10"/>
  <c r="E19" i="10"/>
  <c r="E18" i="10"/>
  <c r="E17" i="10"/>
  <c r="E16" i="10"/>
  <c r="E15" i="10"/>
  <c r="E14" i="10"/>
  <c r="E13" i="10"/>
  <c r="G26" i="14" l="1"/>
  <c r="G29" i="12"/>
  <c r="G32" i="12"/>
  <c r="G38" i="12"/>
  <c r="G38" i="14"/>
  <c r="G30" i="12"/>
  <c r="G30" i="14"/>
  <c r="G33" i="14"/>
  <c r="G8" i="12"/>
  <c r="G8" i="14"/>
  <c r="F23" i="13"/>
  <c r="F41" i="13" s="1"/>
  <c r="D23" i="9"/>
  <c r="F23" i="12"/>
  <c r="F41" i="12" s="1"/>
  <c r="E44" i="12" s="1"/>
  <c r="C23" i="9"/>
  <c r="F23" i="10"/>
  <c r="F41" i="10" s="1"/>
  <c r="G24" i="14"/>
  <c r="G34" i="14"/>
  <c r="G32" i="14"/>
  <c r="G25" i="12"/>
  <c r="G26" i="12"/>
  <c r="G33" i="12"/>
  <c r="G36" i="10"/>
  <c r="G28" i="10"/>
  <c r="G32" i="10"/>
  <c r="G38" i="10"/>
  <c r="G30" i="10"/>
  <c r="G31" i="10"/>
  <c r="G39" i="10"/>
  <c r="G26" i="10"/>
  <c r="G33" i="10"/>
  <c r="G25" i="10"/>
  <c r="E34" i="9"/>
  <c r="G35" i="13"/>
  <c r="G28" i="14"/>
  <c r="F27" i="9"/>
  <c r="G35" i="12"/>
  <c r="E36" i="9"/>
  <c r="G37" i="13"/>
  <c r="E28" i="9"/>
  <c r="G29" i="13"/>
  <c r="G37" i="12"/>
  <c r="D36" i="9"/>
  <c r="D11" i="9"/>
  <c r="G26" i="13"/>
  <c r="E25" i="9"/>
  <c r="G34" i="12"/>
  <c r="G27" i="14"/>
  <c r="E35" i="9"/>
  <c r="G36" i="13"/>
  <c r="E27" i="9"/>
  <c r="G28" i="13"/>
  <c r="G28" i="12"/>
  <c r="D27" i="9"/>
  <c r="G37" i="14"/>
  <c r="F36" i="9"/>
  <c r="G29" i="14"/>
  <c r="F28" i="9"/>
  <c r="G35" i="10"/>
  <c r="F8" i="13"/>
  <c r="C44" i="13" s="1"/>
  <c r="E5" i="9"/>
  <c r="E32" i="9"/>
  <c r="G33" i="13"/>
  <c r="E24" i="9"/>
  <c r="G25" i="13"/>
  <c r="G36" i="14"/>
  <c r="F35" i="9"/>
  <c r="E33" i="9"/>
  <c r="G34" i="13"/>
  <c r="G34" i="10"/>
  <c r="G27" i="12"/>
  <c r="E8" i="13"/>
  <c r="F8" i="12"/>
  <c r="C44" i="12" s="1"/>
  <c r="D5" i="9"/>
  <c r="E31" i="9"/>
  <c r="G32" i="13"/>
  <c r="G24" i="13"/>
  <c r="E23" i="9"/>
  <c r="E26" i="9"/>
  <c r="G27" i="13"/>
  <c r="E8" i="14"/>
  <c r="G35" i="14"/>
  <c r="E30" i="9"/>
  <c r="G31" i="13"/>
  <c r="G39" i="12"/>
  <c r="D38" i="9"/>
  <c r="G31" i="12"/>
  <c r="D30" i="9"/>
  <c r="G38" i="13"/>
  <c r="E37" i="9"/>
  <c r="E29" i="9"/>
  <c r="G30" i="13"/>
  <c r="G39" i="14"/>
  <c r="F38" i="9"/>
  <c r="G31" i="14"/>
  <c r="F30" i="9"/>
  <c r="F23" i="14"/>
  <c r="F41" i="14" s="1"/>
  <c r="G29" i="10"/>
  <c r="C28" i="9"/>
  <c r="G37" i="10"/>
  <c r="C36" i="9"/>
  <c r="G27" i="10"/>
  <c r="G12" i="10"/>
  <c r="C11" i="9"/>
  <c r="G8" i="13"/>
  <c r="F8" i="14"/>
  <c r="C44" i="14" s="1"/>
  <c r="E41" i="14"/>
  <c r="G8" i="10"/>
  <c r="G12" i="14"/>
  <c r="G12" i="13"/>
  <c r="E41" i="13"/>
  <c r="E8" i="12"/>
  <c r="G12" i="12"/>
  <c r="E41" i="12"/>
  <c r="E23" i="10"/>
  <c r="E7" i="10"/>
  <c r="D41" i="10"/>
  <c r="E6" i="10"/>
  <c r="E12" i="10"/>
  <c r="D22" i="9" l="1"/>
  <c r="G23" i="12"/>
  <c r="G44" i="12"/>
  <c r="E44" i="13"/>
  <c r="G44" i="13" s="1"/>
  <c r="E40" i="9"/>
  <c r="G41" i="12"/>
  <c r="D40" i="9"/>
  <c r="E44" i="14"/>
  <c r="G44" i="14" s="1"/>
  <c r="F40" i="9"/>
  <c r="G23" i="14"/>
  <c r="F22" i="9"/>
  <c r="G23" i="13"/>
  <c r="E22" i="9"/>
  <c r="E44" i="10"/>
  <c r="G44" i="10" s="1"/>
  <c r="C40" i="9"/>
  <c r="G23" i="10"/>
  <c r="C22" i="9"/>
  <c r="G41" i="13"/>
  <c r="G41" i="14"/>
  <c r="G41" i="10"/>
  <c r="E41" i="10"/>
  <c r="E8" i="10"/>
  <c r="D29" i="8" l="1"/>
  <c r="D18" i="8"/>
  <c r="D11" i="8"/>
  <c r="D9" i="8"/>
  <c r="D5" i="8"/>
  <c r="F46" i="7"/>
  <c r="H20" i="9"/>
  <c r="C27" i="7" s="1"/>
  <c r="H21" i="9"/>
  <c r="C28" i="7" s="1"/>
  <c r="F27" i="7"/>
  <c r="H39" i="9"/>
  <c r="C46" i="7" s="1"/>
  <c r="G22" i="9"/>
  <c r="H19" i="9"/>
  <c r="C26" i="7" s="1"/>
  <c r="H18" i="9"/>
  <c r="C25" i="7" s="1"/>
  <c r="H17" i="9"/>
  <c r="C24" i="7" s="1"/>
  <c r="H16" i="9"/>
  <c r="C23" i="7" s="1"/>
  <c r="H15" i="9"/>
  <c r="C22" i="7" s="1"/>
  <c r="H14" i="9"/>
  <c r="C21" i="7" s="1"/>
  <c r="H13" i="9"/>
  <c r="C20" i="7" s="1"/>
  <c r="H12" i="9"/>
  <c r="C19" i="7" s="1"/>
  <c r="G11" i="9"/>
  <c r="G7" i="9"/>
  <c r="H6" i="9"/>
  <c r="H5" i="9"/>
  <c r="F19" i="7"/>
  <c r="F20" i="7"/>
  <c r="F21" i="7"/>
  <c r="F22" i="7"/>
  <c r="F23" i="7"/>
  <c r="F24" i="7"/>
  <c r="F25" i="7"/>
  <c r="F26" i="7"/>
  <c r="F28" i="7"/>
  <c r="D5" i="7"/>
  <c r="D47" i="8" l="1"/>
  <c r="D14" i="8"/>
  <c r="G40" i="9"/>
  <c r="H7" i="9"/>
  <c r="H38" i="9" l="1"/>
  <c r="C45" i="7" s="1"/>
  <c r="H37" i="9"/>
  <c r="C44" i="7" s="1"/>
  <c r="H36" i="9"/>
  <c r="C43" i="7" s="1"/>
  <c r="H35" i="9"/>
  <c r="C42" i="7" s="1"/>
  <c r="H34" i="9"/>
  <c r="C41" i="7" s="1"/>
  <c r="H33" i="9"/>
  <c r="C40" i="7" s="1"/>
  <c r="H32" i="9"/>
  <c r="C39" i="7" s="1"/>
  <c r="H31" i="9"/>
  <c r="C38" i="7" s="1"/>
  <c r="H30" i="9"/>
  <c r="C37" i="7" s="1"/>
  <c r="H29" i="9"/>
  <c r="C36" i="7" s="1"/>
  <c r="H28" i="9"/>
  <c r="C35" i="7" s="1"/>
  <c r="H27" i="9"/>
  <c r="C34" i="7" s="1"/>
  <c r="H26" i="9"/>
  <c r="C33" i="7" s="1"/>
  <c r="H25" i="9"/>
  <c r="C32" i="7" s="1"/>
  <c r="H24" i="9"/>
  <c r="C31" i="7" s="1"/>
  <c r="H23" i="9"/>
  <c r="C30" i="7" s="1"/>
  <c r="H11" i="9"/>
  <c r="F7" i="9"/>
  <c r="E7" i="9"/>
  <c r="D7" i="9"/>
  <c r="C7" i="9"/>
  <c r="H22" i="9" l="1"/>
  <c r="H40" i="9" l="1"/>
  <c r="C29" i="7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C18" i="8"/>
  <c r="E13" i="8"/>
  <c r="E12" i="8"/>
  <c r="C11" i="8"/>
  <c r="E11" i="8" s="1"/>
  <c r="E10" i="8"/>
  <c r="C9" i="8"/>
  <c r="E9" i="8" s="1"/>
  <c r="E8" i="8"/>
  <c r="E7" i="8"/>
  <c r="E6" i="8"/>
  <c r="C5" i="8"/>
  <c r="E5" i="8" s="1"/>
  <c r="E18" i="8" l="1"/>
  <c r="D18" i="7"/>
  <c r="C47" i="8"/>
  <c r="D47" i="7" s="1"/>
  <c r="C14" i="8"/>
  <c r="B51" i="8" s="1"/>
  <c r="E14" i="8" l="1"/>
  <c r="D51" i="8"/>
  <c r="F51" i="8" s="1"/>
  <c r="E47" i="8"/>
  <c r="C18" i="7" l="1"/>
  <c r="C11" i="7"/>
  <c r="C9" i="7"/>
  <c r="C5" i="7"/>
  <c r="C47" i="7" l="1"/>
  <c r="C14" i="7"/>
  <c r="B51" i="7" s="1"/>
  <c r="D51" i="7" l="1"/>
  <c r="F51" i="7" s="1"/>
  <c r="E47" i="7"/>
  <c r="E29" i="7" l="1"/>
  <c r="E22" i="7" l="1"/>
  <c r="E46" i="7" l="1"/>
  <c r="E45" i="7"/>
  <c r="E44" i="7"/>
  <c r="E42" i="7"/>
  <c r="E31" i="7"/>
  <c r="E30" i="7"/>
  <c r="E43" i="7"/>
  <c r="E41" i="7"/>
  <c r="E40" i="7"/>
  <c r="E38" i="7"/>
  <c r="E37" i="7"/>
  <c r="E36" i="7"/>
  <c r="E39" i="7"/>
  <c r="E32" i="7"/>
  <c r="E33" i="7"/>
  <c r="E35" i="7"/>
  <c r="E34" i="7"/>
  <c r="E28" i="7"/>
  <c r="E26" i="7"/>
  <c r="E27" i="7"/>
  <c r="E25" i="7"/>
  <c r="E24" i="7"/>
  <c r="E23" i="7"/>
  <c r="E21" i="7"/>
  <c r="E20" i="7"/>
  <c r="E19" i="7"/>
  <c r="E13" i="7"/>
  <c r="E12" i="7"/>
  <c r="E10" i="7"/>
  <c r="E8" i="7"/>
  <c r="E7" i="7"/>
  <c r="E6" i="7"/>
  <c r="D11" i="7"/>
  <c r="D9" i="7"/>
  <c r="E9" i="7" l="1"/>
  <c r="E11" i="7"/>
  <c r="E5" i="7"/>
  <c r="D14" i="7"/>
  <c r="E18" i="7"/>
  <c r="E14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6" authorId="0" shapeId="0" xr:uid="{BA757B2E-4A2D-43ED-82B6-43042CE8CF0E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県教委：県総体負担金として102万→夏季68万＋冬季34万
県中体連：一般会計予算から</t>
        </r>
      </text>
    </comment>
    <comment ref="F8" authorId="0" shapeId="0" xr:uid="{C9605D94-66A0-43D3-B994-3ADD33392107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法令外負担金より</t>
        </r>
      </text>
    </comment>
    <comment ref="F10" authorId="0" shapeId="0" xr:uid="{1C2BA325-74A4-4BD6-9D44-5D5CAA4B084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user:
</t>
        </r>
        <r>
          <rPr>
            <sz val="9"/>
            <color indexed="81"/>
            <rFont val="MS P ゴシック"/>
            <family val="3"/>
            <charset val="128"/>
          </rPr>
          <t>野球と相撲に競技部費の中に？
ということにはなっているが、R5修正</t>
        </r>
        <r>
          <rPr>
            <sz val="9"/>
            <color indexed="10"/>
            <rFont val="MS P ゴシック"/>
            <family val="3"/>
            <charset val="128"/>
          </rPr>
          <t xml:space="preserve">
今後、競部費の算出基準を確認</t>
        </r>
      </text>
    </comment>
    <comment ref="F12" authorId="0" shapeId="0" xr:uid="{A6D484C8-1700-4AB7-AC68-89B6E4F94945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全ての広告協賛を特別会計より</t>
        </r>
      </text>
    </comment>
    <comment ref="F13" authorId="0" shapeId="0" xr:uid="{13D9AD33-F371-4CA4-B091-1A94ABA3E60E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R4と同様に印刷冊数に対して各専門部で負担</t>
        </r>
      </text>
    </comment>
    <comment ref="F20" authorId="0" shapeId="0" xr:uid="{2FCE3192-760D-4FE0-8924-ADC35E709BD8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できるだけ経費削減
リモートなども上手く活用</t>
        </r>
      </text>
    </comment>
    <comment ref="F25" authorId="0" shapeId="0" xr:uid="{8FBF26BE-7E12-4E83-98D6-40B355DA682D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経費削減のためにもできるだけ電子化</t>
        </r>
      </text>
    </comment>
    <comment ref="F27" authorId="0" shapeId="0" xr:uid="{5F9756C4-1643-405A-992C-105489E9A143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プログラム・ポスターの大風印刷から郵送費
印刷製本費と通信費２を併せて大風印刷さんへ支払い
項目を分ける必要はあるか？
→どちらにしろこれまでの金額（通信費58,000円）でも無理</t>
        </r>
      </text>
    </comment>
    <comment ref="F28" authorId="0" shapeId="0" xr:uid="{D89444DF-4B0B-4F51-83A4-FB74983F52E2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R4は１年限りの約束で142万(通信費込み)
R5は例年並みへ(若干割引)（R3印刷1,567,000円）
プログラムの経費削減を図るなら、冊数減よりもページ数減
→R5はページ削減をねらう</t>
        </r>
      </text>
    </comment>
    <comment ref="F30" authorId="0" shapeId="0" xr:uid="{C9CF7A1C-09C1-4822-80CF-3632FD7B0149}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算出基準はブロック配分計画参照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5" authorId="0" shapeId="0" xr:uid="{3B781074-5857-4705-9AA6-5D0967D961F3}">
      <text>
        <r>
          <rPr>
            <sz val="9"/>
            <color indexed="81"/>
            <rFont val="MS P ゴシック"/>
            <family val="3"/>
            <charset val="128"/>
          </rPr>
          <t>予算書のときは、上↑の「－」を押して、決算部分を非表示にして設立実行委員会資料にご使用ください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5" authorId="0" shapeId="0" xr:uid="{B91116DB-A998-4DA7-B55A-A129F3173286}">
      <text>
        <r>
          <rPr>
            <sz val="9"/>
            <color indexed="81"/>
            <rFont val="MS P ゴシック"/>
            <family val="3"/>
            <charset val="128"/>
          </rPr>
          <t>予算書のときは、上↑の「－」を押して、決算部分を非表示にして設立実行委員会資料にご使用ください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5" authorId="0" shapeId="0" xr:uid="{DFFBF76C-E13E-476C-97E6-D8758A1EA5EC}">
      <text>
        <r>
          <rPr>
            <sz val="9"/>
            <color indexed="81"/>
            <rFont val="MS P ゴシック"/>
            <family val="3"/>
            <charset val="128"/>
          </rPr>
          <t>予算書のときは、上↑の「－」を押して、決算部分を非表示にして設立実行委員会資料にご使用ください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F5" authorId="0" shapeId="0" xr:uid="{010D9D7F-D0AB-4066-A9E7-2C2B2A2787D4}">
      <text>
        <r>
          <rPr>
            <sz val="9"/>
            <color indexed="81"/>
            <rFont val="MS P ゴシック"/>
            <family val="3"/>
            <charset val="128"/>
          </rPr>
          <t>予算書のときは、上↑の「－」を押して、決算部分を非表示にして設立実行委員会資料にご使用ください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7" authorId="0" shapeId="0" xr:uid="{CE0C5ED5-C3F2-424F-87EB-59F35847CD3F}">
      <text>
        <r>
          <rPr>
            <sz val="10"/>
            <color indexed="81"/>
            <rFont val="MS P ゴシック"/>
            <family val="3"/>
            <charset val="128"/>
          </rPr>
          <t>県新人運営費配分表の提示額をそのまま記載</t>
        </r>
      </text>
    </comment>
    <comment ref="D8" authorId="0" shapeId="0" xr:uid="{BF693A79-4CE2-41A2-B4DB-3DFB3C38E5AC}">
      <text>
        <r>
          <rPr>
            <sz val="10"/>
            <color indexed="81"/>
            <rFont val="MS P ゴシック"/>
            <family val="3"/>
            <charset val="128"/>
          </rPr>
          <t>いただいた分を記載</t>
        </r>
      </text>
    </comment>
    <comment ref="D10" authorId="0" shapeId="0" xr:uid="{5F5294CF-B4C9-4FC6-8B98-1097CD0D25C4}">
      <text>
        <r>
          <rPr>
            <sz val="10"/>
            <color indexed="81"/>
            <rFont val="MS P ゴシック"/>
            <family val="3"/>
            <charset val="128"/>
          </rPr>
          <t>プログラム販売売上</t>
        </r>
      </text>
    </comment>
    <comment ref="D22" authorId="0" shapeId="0" xr:uid="{FD34621C-385C-43F4-B9D6-7FB32D2FE25F}">
      <text>
        <r>
          <rPr>
            <sz val="9"/>
            <color indexed="81"/>
            <rFont val="MS P ゴシック"/>
            <family val="3"/>
            <charset val="128"/>
          </rPr>
          <t>県中体連事務局からの提示額をそのまま記載</t>
        </r>
      </text>
    </comment>
  </commentList>
</comments>
</file>

<file path=xl/sharedStrings.xml><?xml version="1.0" encoding="utf-8"?>
<sst xmlns="http://schemas.openxmlformats.org/spreadsheetml/2006/main" count="657" uniqueCount="183">
  <si>
    <t>１．補助金及び負担金</t>
    <rPh sb="2" eb="5">
      <t>ホジョキン</t>
    </rPh>
    <rPh sb="5" eb="6">
      <t>オヨ</t>
    </rPh>
    <rPh sb="7" eb="10">
      <t>フタンキン</t>
    </rPh>
    <phoneticPr fontId="2"/>
  </si>
  <si>
    <t>県教育委員会</t>
    <rPh sb="0" eb="1">
      <t>ケン</t>
    </rPh>
    <rPh sb="1" eb="3">
      <t>キョウイク</t>
    </rPh>
    <rPh sb="3" eb="6">
      <t>イインカイ</t>
    </rPh>
    <phoneticPr fontId="2"/>
  </si>
  <si>
    <t>県中体連</t>
    <rPh sb="0" eb="1">
      <t>ケン</t>
    </rPh>
    <rPh sb="1" eb="4">
      <t>チュウタイレン</t>
    </rPh>
    <phoneticPr fontId="2"/>
  </si>
  <si>
    <t>開催市町村</t>
    <rPh sb="0" eb="2">
      <t>カイサイ</t>
    </rPh>
    <rPh sb="2" eb="5">
      <t>シチョウソン</t>
    </rPh>
    <phoneticPr fontId="2"/>
  </si>
  <si>
    <t>山形新聞・山形放送</t>
    <rPh sb="0" eb="2">
      <t>ヤマガタ</t>
    </rPh>
    <rPh sb="2" eb="4">
      <t>シンブン</t>
    </rPh>
    <rPh sb="5" eb="7">
      <t>ヤマガタ</t>
    </rPh>
    <rPh sb="7" eb="9">
      <t>ホウソウ</t>
    </rPh>
    <phoneticPr fontId="2"/>
  </si>
  <si>
    <t>広告協賛</t>
    <rPh sb="0" eb="2">
      <t>コウコク</t>
    </rPh>
    <rPh sb="2" eb="4">
      <t>キョウサン</t>
    </rPh>
    <phoneticPr fontId="2"/>
  </si>
  <si>
    <t>科目</t>
    <rPh sb="0" eb="2">
      <t>カモク</t>
    </rPh>
    <phoneticPr fontId="2"/>
  </si>
  <si>
    <t>１．総務部費</t>
    <rPh sb="2" eb="5">
      <t>ソウムブ</t>
    </rPh>
    <rPh sb="5" eb="6">
      <t>ヒ</t>
    </rPh>
    <phoneticPr fontId="2"/>
  </si>
  <si>
    <t>諸謝金</t>
    <rPh sb="0" eb="1">
      <t>ショ</t>
    </rPh>
    <rPh sb="1" eb="3">
      <t>シャキン</t>
    </rPh>
    <phoneticPr fontId="2"/>
  </si>
  <si>
    <t>会議費</t>
    <rPh sb="0" eb="3">
      <t>カイギヒ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</si>
  <si>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</si>
  <si>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旅費</t>
    <rPh sb="0" eb="2">
      <t>リョヒ</t>
    </rPh>
    <phoneticPr fontId="2"/>
  </si>
  <si>
    <t>2．競技部費</t>
    <rPh sb="2" eb="4">
      <t>キョウギ</t>
    </rPh>
    <rPh sb="4" eb="6">
      <t>ブヒ</t>
    </rPh>
    <phoneticPr fontId="2"/>
  </si>
  <si>
    <t>バスケットボール</t>
    <phoneticPr fontId="2"/>
  </si>
  <si>
    <t>バレーボール</t>
    <phoneticPr fontId="2"/>
  </si>
  <si>
    <t>ソフトテニス</t>
    <phoneticPr fontId="2"/>
  </si>
  <si>
    <t>サッカー</t>
    <phoneticPr fontId="2"/>
  </si>
  <si>
    <t>ソフトボール</t>
    <phoneticPr fontId="2"/>
  </si>
  <si>
    <t>バドミントン</t>
    <phoneticPr fontId="2"/>
  </si>
  <si>
    <t>新体操</t>
    <rPh sb="0" eb="3">
      <t>シンタイソウ</t>
    </rPh>
    <phoneticPr fontId="2"/>
  </si>
  <si>
    <t>軟式野球</t>
    <rPh sb="0" eb="2">
      <t>ナンシキ</t>
    </rPh>
    <rPh sb="2" eb="4">
      <t>ヤキュウ</t>
    </rPh>
    <phoneticPr fontId="2"/>
  </si>
  <si>
    <t>陸上競技</t>
    <rPh sb="0" eb="2">
      <t>リクジョウ</t>
    </rPh>
    <rPh sb="2" eb="4">
      <t>キョウギ</t>
    </rPh>
    <phoneticPr fontId="2"/>
  </si>
  <si>
    <t>ハンドボール</t>
    <phoneticPr fontId="2"/>
  </si>
  <si>
    <t>競技運営費・旅費(組み合わせ抽選会他）</t>
    <rPh sb="0" eb="2">
      <t>キョウギ</t>
    </rPh>
    <rPh sb="2" eb="5">
      <t>ウンエイヒ</t>
    </rPh>
    <rPh sb="6" eb="8">
      <t>リョヒ</t>
    </rPh>
    <rPh sb="9" eb="10">
      <t>ク</t>
    </rPh>
    <rPh sb="11" eb="12">
      <t>ア</t>
    </rPh>
    <rPh sb="14" eb="17">
      <t>チュウセンカイ</t>
    </rPh>
    <rPh sb="17" eb="18">
      <t>ホカ</t>
    </rPh>
    <phoneticPr fontId="1"/>
  </si>
  <si>
    <t>その他</t>
    <rPh sb="2" eb="3">
      <t>タ</t>
    </rPh>
    <phoneticPr fontId="2"/>
  </si>
  <si>
    <t>３．収支の部</t>
    <rPh sb="2" eb="4">
      <t>シュウシ</t>
    </rPh>
    <rPh sb="5" eb="6">
      <t>ブ</t>
    </rPh>
    <phoneticPr fontId="1"/>
  </si>
  <si>
    <t>〃</t>
  </si>
  <si>
    <t>〃</t>
    <phoneticPr fontId="1"/>
  </si>
  <si>
    <t>〃</t>
    <phoneticPr fontId="1"/>
  </si>
  <si>
    <t>スローガン作成費（担当地区のみ）</t>
    <rPh sb="5" eb="7">
      <t>サクセイ</t>
    </rPh>
    <rPh sb="7" eb="8">
      <t>ヒ</t>
    </rPh>
    <rPh sb="9" eb="11">
      <t>タントウ</t>
    </rPh>
    <rPh sb="11" eb="13">
      <t>チク</t>
    </rPh>
    <phoneticPr fontId="1"/>
  </si>
  <si>
    <t>郵送料、振込手数料、他　</t>
    <rPh sb="0" eb="3">
      <t>ユウソウリョウ</t>
    </rPh>
    <rPh sb="4" eb="6">
      <t>フリコミ</t>
    </rPh>
    <rPh sb="6" eb="9">
      <t>テスウリョウ</t>
    </rPh>
    <rPh sb="10" eb="11">
      <t>ホカ</t>
    </rPh>
    <phoneticPr fontId="1"/>
  </si>
  <si>
    <t>各種機器借用費、他</t>
    <rPh sb="0" eb="2">
      <t>カクシュ</t>
    </rPh>
    <rPh sb="2" eb="4">
      <t>キキ</t>
    </rPh>
    <rPh sb="4" eb="6">
      <t>シャクヨウ</t>
    </rPh>
    <rPh sb="6" eb="7">
      <t>ヒ</t>
    </rPh>
    <rPh sb="8" eb="9">
      <t>ホカ</t>
    </rPh>
    <phoneticPr fontId="1"/>
  </si>
  <si>
    <t>実行委員会担当校への謝金、他</t>
    <rPh sb="0" eb="2">
      <t>ジッコウ</t>
    </rPh>
    <rPh sb="2" eb="5">
      <t>イインカイ</t>
    </rPh>
    <rPh sb="5" eb="7">
      <t>タントウ</t>
    </rPh>
    <rPh sb="7" eb="8">
      <t>コウ</t>
    </rPh>
    <rPh sb="10" eb="12">
      <t>シャキン</t>
    </rPh>
    <rPh sb="13" eb="14">
      <t>ホカ</t>
    </rPh>
    <phoneticPr fontId="1"/>
  </si>
  <si>
    <t>消耗品費</t>
    <rPh sb="0" eb="2">
      <t>ショウモウ</t>
    </rPh>
    <rPh sb="2" eb="3">
      <t>ヒン</t>
    </rPh>
    <rPh sb="3" eb="4">
      <t>ヒ</t>
    </rPh>
    <phoneticPr fontId="2"/>
  </si>
  <si>
    <t>借損費</t>
    <rPh sb="0" eb="2">
      <t>シャクソン</t>
    </rPh>
    <rPh sb="2" eb="3">
      <t>ヒ</t>
    </rPh>
    <phoneticPr fontId="2"/>
  </si>
  <si>
    <t>通信費１</t>
    <rPh sb="0" eb="3">
      <t>ツウシンヒ</t>
    </rPh>
    <phoneticPr fontId="2"/>
  </si>
  <si>
    <t>生徒活動費</t>
    <rPh sb="0" eb="2">
      <t>セイト</t>
    </rPh>
    <rPh sb="2" eb="5">
      <t>カツドウヒ</t>
    </rPh>
    <phoneticPr fontId="1"/>
  </si>
  <si>
    <t>１．収入の部</t>
    <rPh sb="2" eb="4">
      <t>シュウニュウ</t>
    </rPh>
    <rPh sb="5" eb="6">
      <t>ブ</t>
    </rPh>
    <phoneticPr fontId="2"/>
  </si>
  <si>
    <t>２．支出の部</t>
    <rPh sb="2" eb="4">
      <t>シシュツ</t>
    </rPh>
    <rPh sb="5" eb="6">
      <t>ブ</t>
    </rPh>
    <phoneticPr fontId="2"/>
  </si>
  <si>
    <t>科目</t>
    <rPh sb="0" eb="1">
      <t>カ</t>
    </rPh>
    <rPh sb="1" eb="2">
      <t>メ</t>
    </rPh>
    <phoneticPr fontId="2"/>
  </si>
  <si>
    <t>備考</t>
    <rPh sb="0" eb="1">
      <t>ソナエ</t>
    </rPh>
    <rPh sb="1" eb="2">
      <t>コウ</t>
    </rPh>
    <phoneticPr fontId="1"/>
  </si>
  <si>
    <t>合計</t>
    <rPh sb="0" eb="2">
      <t>ゴウケイ</t>
    </rPh>
    <phoneticPr fontId="2"/>
  </si>
  <si>
    <t>２．助成金</t>
    <rPh sb="2" eb="3">
      <t>スケ</t>
    </rPh>
    <rPh sb="3" eb="4">
      <t>シゲル</t>
    </rPh>
    <rPh sb="4" eb="5">
      <t>キン</t>
    </rPh>
    <phoneticPr fontId="2"/>
  </si>
  <si>
    <t>３．雑収入</t>
    <rPh sb="2" eb="3">
      <t>ザツ</t>
    </rPh>
    <rPh sb="3" eb="4">
      <t>オサム</t>
    </rPh>
    <rPh sb="4" eb="5">
      <t>イ</t>
    </rPh>
    <phoneticPr fontId="2"/>
  </si>
  <si>
    <t>増減</t>
    <rPh sb="0" eb="2">
      <t>ゾウゲン</t>
    </rPh>
    <phoneticPr fontId="2"/>
  </si>
  <si>
    <t>卓球</t>
    <rPh sb="0" eb="1">
      <t>タク</t>
    </rPh>
    <rPh sb="1" eb="2">
      <t>タマ</t>
    </rPh>
    <phoneticPr fontId="2"/>
  </si>
  <si>
    <t>剣道</t>
    <rPh sb="0" eb="1">
      <t>ケン</t>
    </rPh>
    <rPh sb="1" eb="2">
      <t>ミチ</t>
    </rPh>
    <phoneticPr fontId="2"/>
  </si>
  <si>
    <t>柔道</t>
    <rPh sb="0" eb="1">
      <t>ジュウ</t>
    </rPh>
    <rPh sb="1" eb="2">
      <t>ミチ</t>
    </rPh>
    <phoneticPr fontId="2"/>
  </si>
  <si>
    <t>相撲</t>
    <rPh sb="0" eb="1">
      <t>ショウ</t>
    </rPh>
    <rPh sb="1" eb="2">
      <t>ボク</t>
    </rPh>
    <phoneticPr fontId="2"/>
  </si>
  <si>
    <t>水泳</t>
    <rPh sb="0" eb="1">
      <t>ミズ</t>
    </rPh>
    <rPh sb="1" eb="2">
      <t>オヨ</t>
    </rPh>
    <phoneticPr fontId="2"/>
  </si>
  <si>
    <t>体操</t>
    <rPh sb="0" eb="1">
      <t>タイ</t>
    </rPh>
    <rPh sb="1" eb="2">
      <t>ミサオ</t>
    </rPh>
    <phoneticPr fontId="2"/>
  </si>
  <si>
    <t>交通指導員雇用費</t>
    <rPh sb="0" eb="2">
      <t>コウツウ</t>
    </rPh>
    <rPh sb="2" eb="5">
      <t>シドウイン</t>
    </rPh>
    <rPh sb="5" eb="8">
      <t>コヨウヒ</t>
    </rPh>
    <phoneticPr fontId="2"/>
  </si>
  <si>
    <t>用紙、事務用品、封筒、他</t>
    <rPh sb="0" eb="2">
      <t>ヨウシ</t>
    </rPh>
    <rPh sb="3" eb="5">
      <t>ジム</t>
    </rPh>
    <rPh sb="5" eb="7">
      <t>ヨウヒン</t>
    </rPh>
    <rPh sb="8" eb="10">
      <t>フウトウ</t>
    </rPh>
    <rPh sb="11" eb="12">
      <t>ホカ</t>
    </rPh>
    <phoneticPr fontId="1"/>
  </si>
  <si>
    <t>駐車場誘導員雇用費</t>
    <rPh sb="0" eb="3">
      <t>チュウシャジョウ</t>
    </rPh>
    <rPh sb="3" eb="6">
      <t>ユウドウイン</t>
    </rPh>
    <rPh sb="6" eb="9">
      <t>コヨウヒ</t>
    </rPh>
    <phoneticPr fontId="1"/>
  </si>
  <si>
    <t>菅公、教育用品、出版社等</t>
    <rPh sb="0" eb="2">
      <t>カンコウ</t>
    </rPh>
    <rPh sb="3" eb="7">
      <t>キョウイクヨウヒン</t>
    </rPh>
    <rPh sb="8" eb="11">
      <t>シュッパンシャ</t>
    </rPh>
    <rPh sb="11" eb="12">
      <t>トウ</t>
    </rPh>
    <phoneticPr fontId="1"/>
  </si>
  <si>
    <t>一般会計予算￥4,510,000より</t>
    <rPh sb="0" eb="4">
      <t>イッパンカイケイ</t>
    </rPh>
    <rPh sb="4" eb="6">
      <t>ヨサン</t>
    </rPh>
    <phoneticPr fontId="1"/>
  </si>
  <si>
    <t>実行委員会旅費、他</t>
    <rPh sb="0" eb="2">
      <t>ジッコウ</t>
    </rPh>
    <rPh sb="2" eb="5">
      <t>イインカイ</t>
    </rPh>
    <rPh sb="5" eb="7">
      <t>リョヒ</t>
    </rPh>
    <rPh sb="8" eb="9">
      <t>ホカ</t>
    </rPh>
    <phoneticPr fontId="1"/>
  </si>
  <si>
    <t>実行委員会会場費、他</t>
    <rPh sb="0" eb="2">
      <t>ジッコウ</t>
    </rPh>
    <rPh sb="2" eb="5">
      <t>イインカイ</t>
    </rPh>
    <rPh sb="5" eb="8">
      <t>カイジョウヒ</t>
    </rPh>
    <rPh sb="9" eb="10">
      <t>ホカ</t>
    </rPh>
    <phoneticPr fontId="1"/>
  </si>
  <si>
    <t>３．予備費</t>
    <rPh sb="2" eb="5">
      <t>ヨビヒ</t>
    </rPh>
    <phoneticPr fontId="2"/>
  </si>
  <si>
    <t>プログラム作成・ポスター作成費(事務局)</t>
    <rPh sb="5" eb="7">
      <t>サクセイ</t>
    </rPh>
    <rPh sb="12" eb="15">
      <t>サクセイヒ</t>
    </rPh>
    <phoneticPr fontId="1"/>
  </si>
  <si>
    <t>夏1,707,000円＋冬1,090,000円＝合計2,797,000円</t>
    <rPh sb="0" eb="1">
      <t>ナツ</t>
    </rPh>
    <rPh sb="10" eb="11">
      <t>エン</t>
    </rPh>
    <rPh sb="12" eb="13">
      <t>フユ</t>
    </rPh>
    <rPh sb="22" eb="23">
      <t>エン</t>
    </rPh>
    <rPh sb="33" eb="34">
      <t>エン</t>
    </rPh>
    <phoneticPr fontId="1"/>
  </si>
  <si>
    <t>県中体連事務局通信費（事務局）</t>
    <rPh sb="0" eb="1">
      <t>ケン</t>
    </rPh>
    <rPh sb="1" eb="4">
      <t>チュウタイレン</t>
    </rPh>
    <rPh sb="4" eb="7">
      <t>ジムキョク</t>
    </rPh>
    <rPh sb="7" eb="10">
      <t>ツウシンヒ</t>
    </rPh>
    <rPh sb="11" eb="14">
      <t>ジムキョク</t>
    </rPh>
    <phoneticPr fontId="1"/>
  </si>
  <si>
    <t>収支合計</t>
    <rPh sb="0" eb="2">
      <t>シュウシ</t>
    </rPh>
    <rPh sb="2" eb="4">
      <t>ゴウケイ</t>
    </rPh>
    <phoneticPr fontId="1"/>
  </si>
  <si>
    <t>総支出</t>
    <rPh sb="0" eb="1">
      <t>ソウ</t>
    </rPh>
    <rPh sb="1" eb="3">
      <t>シシュツ</t>
    </rPh>
    <phoneticPr fontId="1"/>
  </si>
  <si>
    <t>総収入</t>
    <rPh sb="0" eb="1">
      <t>ソウ</t>
    </rPh>
    <rPh sb="1" eb="3">
      <t>シュウニュウ</t>
    </rPh>
    <phoneticPr fontId="1"/>
  </si>
  <si>
    <t>-</t>
    <phoneticPr fontId="2"/>
  </si>
  <si>
    <t>=</t>
    <phoneticPr fontId="2"/>
  </si>
  <si>
    <t>通信費２</t>
    <rPh sb="0" eb="3">
      <t>ツウシンヒ</t>
    </rPh>
    <phoneticPr fontId="2"/>
  </si>
  <si>
    <t>置賜</t>
    <rPh sb="0" eb="2">
      <t>オイタマ</t>
    </rPh>
    <phoneticPr fontId="2"/>
  </si>
  <si>
    <t>村山</t>
    <rPh sb="0" eb="2">
      <t>ムラヤマ</t>
    </rPh>
    <phoneticPr fontId="2"/>
  </si>
  <si>
    <t>最北</t>
    <rPh sb="0" eb="2">
      <t>サイホク</t>
    </rPh>
    <phoneticPr fontId="2"/>
  </si>
  <si>
    <t>庄内</t>
    <rPh sb="0" eb="2">
      <t>ショウナイ</t>
    </rPh>
    <phoneticPr fontId="2"/>
  </si>
  <si>
    <t>合計</t>
    <rPh sb="0" eb="2">
      <t>ゴウケイ</t>
    </rPh>
    <phoneticPr fontId="1"/>
  </si>
  <si>
    <t>２．雑収入</t>
    <rPh sb="2" eb="5">
      <t>ザッシュウニュウ</t>
    </rPh>
    <phoneticPr fontId="2"/>
  </si>
  <si>
    <t>合計</t>
    <rPh sb="0" eb="1">
      <t>ゴウ</t>
    </rPh>
    <rPh sb="1" eb="2">
      <t>ケイ</t>
    </rPh>
    <phoneticPr fontId="2"/>
  </si>
  <si>
    <t>実行委員会、事務局会、会議室使用料、他</t>
    <rPh sb="0" eb="2">
      <t>ジッコウ</t>
    </rPh>
    <rPh sb="2" eb="5">
      <t>イインカイ</t>
    </rPh>
    <rPh sb="6" eb="9">
      <t>ジムキョク</t>
    </rPh>
    <rPh sb="9" eb="10">
      <t>カイ</t>
    </rPh>
    <rPh sb="11" eb="14">
      <t>カイギシツ</t>
    </rPh>
    <rPh sb="14" eb="17">
      <t>シヨウリョウ</t>
    </rPh>
    <rPh sb="18" eb="19">
      <t>ホカ</t>
    </rPh>
    <phoneticPr fontId="1"/>
  </si>
  <si>
    <t>実行委員会旅費、事務局旅費、他</t>
    <rPh sb="0" eb="2">
      <t>ジッコウ</t>
    </rPh>
    <rPh sb="2" eb="5">
      <t>イインカイ</t>
    </rPh>
    <rPh sb="5" eb="7">
      <t>リョヒ</t>
    </rPh>
    <rPh sb="8" eb="11">
      <t>ジムキョク</t>
    </rPh>
    <rPh sb="11" eb="13">
      <t>リョヒ</t>
    </rPh>
    <rPh sb="14" eb="15">
      <t>ホカ</t>
    </rPh>
    <phoneticPr fontId="1"/>
  </si>
  <si>
    <t>施設借用費、各種機器借用費、他</t>
    <rPh sb="0" eb="2">
      <t>シセツ</t>
    </rPh>
    <rPh sb="2" eb="4">
      <t>シャクヨウ</t>
    </rPh>
    <rPh sb="4" eb="5">
      <t>ヒ</t>
    </rPh>
    <rPh sb="6" eb="8">
      <t>カクシュ</t>
    </rPh>
    <rPh sb="8" eb="10">
      <t>キキ</t>
    </rPh>
    <rPh sb="10" eb="12">
      <t>シャクヨウ</t>
    </rPh>
    <rPh sb="12" eb="13">
      <t>ヒ</t>
    </rPh>
    <rPh sb="14" eb="15">
      <t>ホカ</t>
    </rPh>
    <phoneticPr fontId="1"/>
  </si>
  <si>
    <t>雇用費</t>
    <rPh sb="0" eb="3">
      <t>コヨウヒ</t>
    </rPh>
    <phoneticPr fontId="2"/>
  </si>
  <si>
    <t>通信費２（県中体連）</t>
    <rPh sb="0" eb="3">
      <t>ツウシンヒ</t>
    </rPh>
    <rPh sb="5" eb="6">
      <t>ケン</t>
    </rPh>
    <rPh sb="6" eb="9">
      <t>チュウタイレン</t>
    </rPh>
    <phoneticPr fontId="2"/>
  </si>
  <si>
    <t>ソフトテニス</t>
  </si>
  <si>
    <t>バスケットボール</t>
  </si>
  <si>
    <t>バレーボール</t>
  </si>
  <si>
    <t>サッカー</t>
  </si>
  <si>
    <t>ソフトボール</t>
  </si>
  <si>
    <t>バドミントン</t>
  </si>
  <si>
    <t>ハンドボール</t>
  </si>
  <si>
    <t>計</t>
    <rPh sb="0" eb="1">
      <t>ケイ</t>
    </rPh>
    <phoneticPr fontId="2"/>
  </si>
  <si>
    <t>陸上競技</t>
  </si>
  <si>
    <t>水泳</t>
  </si>
  <si>
    <t>軟式野球</t>
  </si>
  <si>
    <t>体操</t>
  </si>
  <si>
    <t>新体操</t>
  </si>
  <si>
    <t>卓球</t>
  </si>
  <si>
    <t>柔道</t>
  </si>
  <si>
    <t>剣道</t>
  </si>
  <si>
    <t>相撲</t>
  </si>
  <si>
    <t>スローガン作成費（最北のみ）</t>
    <rPh sb="5" eb="7">
      <t>サクセイ</t>
    </rPh>
    <rPh sb="7" eb="8">
      <t>ヒ</t>
    </rPh>
    <rPh sb="9" eb="11">
      <t>サイホク</t>
    </rPh>
    <phoneticPr fontId="1"/>
  </si>
  <si>
    <t>実行委員会担当校・温泉組合への謝金、他</t>
    <rPh sb="0" eb="2">
      <t>ジッコウ</t>
    </rPh>
    <rPh sb="2" eb="5">
      <t>イインカイ</t>
    </rPh>
    <rPh sb="5" eb="7">
      <t>タントウ</t>
    </rPh>
    <rPh sb="7" eb="8">
      <t>コウ</t>
    </rPh>
    <rPh sb="9" eb="13">
      <t>オンセンクミアイ</t>
    </rPh>
    <rPh sb="15" eb="17">
      <t>シャキン</t>
    </rPh>
    <rPh sb="18" eb="19">
      <t>ホカ</t>
    </rPh>
    <phoneticPr fontId="1"/>
  </si>
  <si>
    <t>用紙代、事務用品、封筒、消毒関連他</t>
    <rPh sb="0" eb="2">
      <t>ヨウシ</t>
    </rPh>
    <rPh sb="2" eb="3">
      <t>ダイ</t>
    </rPh>
    <rPh sb="4" eb="6">
      <t>ジム</t>
    </rPh>
    <rPh sb="6" eb="8">
      <t>ヨウヒン</t>
    </rPh>
    <rPh sb="9" eb="11">
      <t>フウトウ</t>
    </rPh>
    <rPh sb="12" eb="16">
      <t>ショウドクカンレン</t>
    </rPh>
    <rPh sb="16" eb="17">
      <t>ホカ</t>
    </rPh>
    <phoneticPr fontId="1"/>
  </si>
  <si>
    <t>菅公、教育用品、児島、各出版社</t>
    <rPh sb="0" eb="2">
      <t>カンコウ</t>
    </rPh>
    <rPh sb="3" eb="7">
      <t>キョウイクヨウヒン</t>
    </rPh>
    <rPh sb="8" eb="10">
      <t>コジマ</t>
    </rPh>
    <rPh sb="11" eb="12">
      <t>カク</t>
    </rPh>
    <rPh sb="12" eb="15">
      <t>シュッパンシャ</t>
    </rPh>
    <phoneticPr fontId="1"/>
  </si>
  <si>
    <t>決算</t>
    <rPh sb="0" eb="2">
      <t>ケッサン</t>
    </rPh>
    <phoneticPr fontId="2"/>
  </si>
  <si>
    <t>予算</t>
    <rPh sb="0" eb="2">
      <t>ヨサンヘイネンド</t>
    </rPh>
    <phoneticPr fontId="2"/>
  </si>
  <si>
    <t>県中体連</t>
    <rPh sb="0" eb="4">
      <t>ケンチュウタイレン</t>
    </rPh>
    <phoneticPr fontId="2"/>
  </si>
  <si>
    <t>県中体連事務局通信費</t>
    <rPh sb="0" eb="1">
      <t>ケン</t>
    </rPh>
    <rPh sb="1" eb="4">
      <t>チュウタイレン</t>
    </rPh>
    <rPh sb="4" eb="7">
      <t>ジムキョク</t>
    </rPh>
    <rPh sb="7" eb="10">
      <t>ツウシンヒ</t>
    </rPh>
    <phoneticPr fontId="1"/>
  </si>
  <si>
    <t>プログラム・ポスター作成費</t>
    <rPh sb="10" eb="13">
      <t>サクセイヒ</t>
    </rPh>
    <phoneticPr fontId="1"/>
  </si>
  <si>
    <t>県中体連一般会計より
4,510,000円</t>
    <rPh sb="0" eb="4">
      <t>ケンチュウタイレン</t>
    </rPh>
    <rPh sb="4" eb="8">
      <t>イッパンカイケイ</t>
    </rPh>
    <rPh sb="20" eb="21">
      <t>エン</t>
    </rPh>
    <phoneticPr fontId="1"/>
  </si>
  <si>
    <t>法令外負担金 夏1,707,000円</t>
    <rPh sb="0" eb="6">
      <t>ホウレイガイフタンキン</t>
    </rPh>
    <rPh sb="7" eb="8">
      <t>ナツ</t>
    </rPh>
    <rPh sb="17" eb="18">
      <t>エン</t>
    </rPh>
    <phoneticPr fontId="1"/>
  </si>
  <si>
    <t>令和５年度
予算</t>
    <rPh sb="0" eb="1">
      <t>レイ</t>
    </rPh>
    <rPh sb="1" eb="2">
      <t>カズ</t>
    </rPh>
    <rPh sb="3" eb="5">
      <t>ネンド</t>
    </rPh>
    <rPh sb="4" eb="5">
      <t>ド</t>
    </rPh>
    <rPh sb="5" eb="7">
      <t>ヘイネンド</t>
    </rPh>
    <rPh sb="6" eb="8">
      <t>ヨサン</t>
    </rPh>
    <phoneticPr fontId="2"/>
  </si>
  <si>
    <t>１．県中学校体育連盟</t>
    <rPh sb="2" eb="10">
      <t>ケンチュウガッコウタイイクレンメイ</t>
    </rPh>
    <phoneticPr fontId="2"/>
  </si>
  <si>
    <t>２．雑収入</t>
    <rPh sb="2" eb="3">
      <t>ザツ</t>
    </rPh>
    <rPh sb="3" eb="4">
      <t>オサム</t>
    </rPh>
    <rPh sb="4" eb="5">
      <t>イ</t>
    </rPh>
    <phoneticPr fontId="2"/>
  </si>
  <si>
    <t>置賜ブロック実行委員会予算書・決算書</t>
    <rPh sb="0" eb="2">
      <t>オイタマ</t>
    </rPh>
    <rPh sb="6" eb="8">
      <t>ジッコウ</t>
    </rPh>
    <rPh sb="8" eb="11">
      <t>イインカイ</t>
    </rPh>
    <rPh sb="11" eb="14">
      <t>ヨサンショ</t>
    </rPh>
    <rPh sb="15" eb="18">
      <t>ケッサンショ</t>
    </rPh>
    <phoneticPr fontId="2"/>
  </si>
  <si>
    <t>村山ブロック実行委員会予算書・決算書</t>
    <rPh sb="0" eb="2">
      <t>ムラヤマ</t>
    </rPh>
    <rPh sb="6" eb="8">
      <t>ジッコウ</t>
    </rPh>
    <rPh sb="8" eb="11">
      <t>イインカイ</t>
    </rPh>
    <rPh sb="11" eb="14">
      <t>ヨサンショ</t>
    </rPh>
    <rPh sb="15" eb="18">
      <t>ケッサンショ</t>
    </rPh>
    <phoneticPr fontId="2"/>
  </si>
  <si>
    <t>最北ブロック実行委員会予算書・決算書</t>
    <rPh sb="0" eb="2">
      <t>サイホク</t>
    </rPh>
    <rPh sb="6" eb="8">
      <t>ジッコウ</t>
    </rPh>
    <rPh sb="8" eb="11">
      <t>イインカイ</t>
    </rPh>
    <rPh sb="11" eb="14">
      <t>ヨサンショ</t>
    </rPh>
    <rPh sb="15" eb="18">
      <t>ケッサンショ</t>
    </rPh>
    <phoneticPr fontId="2"/>
  </si>
  <si>
    <t>庄内ブロック実行委員会予算書・決算書</t>
    <rPh sb="0" eb="2">
      <t>ショウナイ</t>
    </rPh>
    <rPh sb="6" eb="8">
      <t>ジッコウ</t>
    </rPh>
    <rPh sb="8" eb="11">
      <t>イインカイ</t>
    </rPh>
    <rPh sb="11" eb="14">
      <t>ヨサンショ</t>
    </rPh>
    <rPh sb="15" eb="18">
      <t>ケッサンショ</t>
    </rPh>
    <phoneticPr fontId="2"/>
  </si>
  <si>
    <t>４ブロック実行委員会決算</t>
    <rPh sb="5" eb="7">
      <t>ジッコウ</t>
    </rPh>
    <rPh sb="7" eb="10">
      <t>イインカイ</t>
    </rPh>
    <rPh sb="10" eb="12">
      <t>ケッサン</t>
    </rPh>
    <phoneticPr fontId="2"/>
  </si>
  <si>
    <t>プログラム印刷負担金、預金利息等</t>
    <rPh sb="5" eb="10">
      <t>インサツフタンキン</t>
    </rPh>
    <rPh sb="11" eb="13">
      <t>ヨキン</t>
    </rPh>
    <rPh sb="13" eb="15">
      <t>リソク</t>
    </rPh>
    <rPh sb="15" eb="16">
      <t>トウ</t>
    </rPh>
    <phoneticPr fontId="1"/>
  </si>
  <si>
    <t>プログラム印刷負担金（各競技部より）30,700円、地区開催競技部より駐車場誘導員雇用協力金80,000円、利息5円</t>
    <rPh sb="5" eb="7">
      <t>インサツ</t>
    </rPh>
    <rPh sb="7" eb="10">
      <t>フタンキン</t>
    </rPh>
    <rPh sb="11" eb="15">
      <t>カクキョウギブ</t>
    </rPh>
    <rPh sb="24" eb="25">
      <t>エン</t>
    </rPh>
    <rPh sb="52" eb="53">
      <t>エン</t>
    </rPh>
    <rPh sb="54" eb="56">
      <t>リソク</t>
    </rPh>
    <rPh sb="57" eb="58">
      <t>エン</t>
    </rPh>
    <phoneticPr fontId="1"/>
  </si>
  <si>
    <t>令和６年度　第６４回山形県中学校総合体育大会（夏季大会）予算書</t>
    <rPh sb="10" eb="12">
      <t>ヤマガタ</t>
    </rPh>
    <rPh sb="12" eb="14">
      <t>ケンチュウ</t>
    </rPh>
    <rPh sb="14" eb="16">
      <t>ガッコウ</t>
    </rPh>
    <rPh sb="16" eb="18">
      <t>ソウゴウ</t>
    </rPh>
    <rPh sb="18" eb="20">
      <t>タイイク</t>
    </rPh>
    <rPh sb="20" eb="22">
      <t>タイカイ</t>
    </rPh>
    <rPh sb="23" eb="25">
      <t>カキ</t>
    </rPh>
    <rPh sb="25" eb="27">
      <t>タイカイ</t>
    </rPh>
    <rPh sb="28" eb="30">
      <t>ヨサン</t>
    </rPh>
    <rPh sb="30" eb="31">
      <t>ショ</t>
    </rPh>
    <phoneticPr fontId="2"/>
  </si>
  <si>
    <t>令和６年度　第６４回山形県中学校総合体育大会（夏季大会）決算書</t>
    <rPh sb="10" eb="12">
      <t>ヤマガタ</t>
    </rPh>
    <rPh sb="12" eb="14">
      <t>ケンチュウ</t>
    </rPh>
    <rPh sb="14" eb="16">
      <t>ガッコウ</t>
    </rPh>
    <rPh sb="16" eb="18">
      <t>ソウゴウ</t>
    </rPh>
    <rPh sb="18" eb="20">
      <t>タイイク</t>
    </rPh>
    <rPh sb="20" eb="22">
      <t>タイカイ</t>
    </rPh>
    <rPh sb="23" eb="25">
      <t>カキ</t>
    </rPh>
    <rPh sb="25" eb="27">
      <t>タイカイ</t>
    </rPh>
    <rPh sb="28" eb="30">
      <t>ケッサン</t>
    </rPh>
    <rPh sb="30" eb="31">
      <t>ショ</t>
    </rPh>
    <phoneticPr fontId="2"/>
  </si>
  <si>
    <t>令和６年度　第６４回山形県中学校総合体育大会（夏季大会）</t>
    <rPh sb="10" eb="12">
      <t>ヤマガタ</t>
    </rPh>
    <rPh sb="12" eb="14">
      <t>ケンチュウ</t>
    </rPh>
    <rPh sb="14" eb="16">
      <t>ガッコウ</t>
    </rPh>
    <rPh sb="16" eb="18">
      <t>ソウゴウ</t>
    </rPh>
    <rPh sb="18" eb="20">
      <t>タイイク</t>
    </rPh>
    <rPh sb="20" eb="22">
      <t>タイカイ</t>
    </rPh>
    <rPh sb="23" eb="25">
      <t>カキ</t>
    </rPh>
    <rPh sb="25" eb="27">
      <t>タイカイ</t>
    </rPh>
    <phoneticPr fontId="2"/>
  </si>
  <si>
    <t>令和６年度
予算</t>
    <rPh sb="0" eb="1">
      <t>レイ</t>
    </rPh>
    <rPh sb="1" eb="2">
      <t>カズ</t>
    </rPh>
    <rPh sb="3" eb="5">
      <t>ネンド</t>
    </rPh>
    <rPh sb="4" eb="5">
      <t>ド</t>
    </rPh>
    <rPh sb="5" eb="7">
      <t>ヘイネンド</t>
    </rPh>
    <rPh sb="6" eb="8">
      <t>ヨサン</t>
    </rPh>
    <phoneticPr fontId="2"/>
  </si>
  <si>
    <t>令和６年度
決算</t>
    <rPh sb="0" eb="2">
      <t>レイワ</t>
    </rPh>
    <rPh sb="3" eb="5">
      <t>ネンド</t>
    </rPh>
    <rPh sb="6" eb="8">
      <t>ケッサン</t>
    </rPh>
    <phoneticPr fontId="2"/>
  </si>
  <si>
    <t>令和</t>
    <rPh sb="0" eb="2">
      <t>レイワ</t>
    </rPh>
    <phoneticPr fontId="2"/>
  </si>
  <si>
    <t>令和</t>
    <rPh sb="0" eb="2">
      <t>レイワ</t>
    </rPh>
    <phoneticPr fontId="1"/>
  </si>
  <si>
    <t>年度</t>
  </si>
  <si>
    <t>競技</t>
    <rPh sb="0" eb="2">
      <t>キョウギ</t>
    </rPh>
    <phoneticPr fontId="1"/>
  </si>
  <si>
    <t>１．収入の部</t>
    <rPh sb="2" eb="4">
      <t>シュウニュウ</t>
    </rPh>
    <rPh sb="5" eb="6">
      <t>ブ</t>
    </rPh>
    <phoneticPr fontId="1"/>
  </si>
  <si>
    <t>項目</t>
    <phoneticPr fontId="1"/>
  </si>
  <si>
    <t>金額</t>
    <rPh sb="0" eb="1">
      <t>キン</t>
    </rPh>
    <rPh sb="1" eb="2">
      <t>ガク</t>
    </rPh>
    <phoneticPr fontId="1"/>
  </si>
  <si>
    <t>備考</t>
    <rPh sb="0" eb="1">
      <t>ビ</t>
    </rPh>
    <rPh sb="1" eb="2">
      <t>コウ</t>
    </rPh>
    <phoneticPr fontId="1"/>
  </si>
  <si>
    <t>補助金及び負担金</t>
    <rPh sb="5" eb="8">
      <t>フタンキン</t>
    </rPh>
    <phoneticPr fontId="1"/>
  </si>
  <si>
    <t>県中体連</t>
    <rPh sb="1" eb="4">
      <t>チュウタイレン</t>
    </rPh>
    <phoneticPr fontId="2"/>
  </si>
  <si>
    <t>山形県中体連より</t>
    <rPh sb="0" eb="2">
      <t>ヤマガタ</t>
    </rPh>
    <rPh sb="2" eb="6">
      <t>ケンチュウタイレン</t>
    </rPh>
    <phoneticPr fontId="1"/>
  </si>
  <si>
    <t>競技団体</t>
    <rPh sb="0" eb="2">
      <t>キョウギ</t>
    </rPh>
    <rPh sb="2" eb="4">
      <t>ダンタイ</t>
    </rPh>
    <phoneticPr fontId="2"/>
  </si>
  <si>
    <t>プログラム売上</t>
    <rPh sb="5" eb="7">
      <t>ウリアゲ</t>
    </rPh>
    <phoneticPr fontId="2"/>
  </si>
  <si>
    <t>その他</t>
    <rPh sb="2" eb="3">
      <t>タ</t>
    </rPh>
    <phoneticPr fontId="8"/>
  </si>
  <si>
    <t>２．支出の部</t>
    <rPh sb="2" eb="4">
      <t>シシュツ</t>
    </rPh>
    <rPh sb="5" eb="6">
      <t>ブ</t>
    </rPh>
    <phoneticPr fontId="1"/>
  </si>
  <si>
    <t>項目</t>
  </si>
  <si>
    <t>諸謝金</t>
  </si>
  <si>
    <t>賞状筆耕、諸掲示謝礼、審判謝礼等</t>
    <rPh sb="0" eb="4">
      <t>ショウジョウヒッコウ</t>
    </rPh>
    <rPh sb="5" eb="6">
      <t>ショ</t>
    </rPh>
    <rPh sb="6" eb="8">
      <t>ケイジ</t>
    </rPh>
    <rPh sb="8" eb="10">
      <t>シャレイ</t>
    </rPh>
    <rPh sb="11" eb="15">
      <t>シンパンシャレイ</t>
    </rPh>
    <rPh sb="15" eb="16">
      <t>トウ</t>
    </rPh>
    <phoneticPr fontId="9"/>
  </si>
  <si>
    <t>賞状印刷等</t>
    <rPh sb="0" eb="4">
      <t>ショウジョウインサツ</t>
    </rPh>
    <rPh sb="4" eb="5">
      <t>トウ</t>
    </rPh>
    <phoneticPr fontId="9"/>
  </si>
  <si>
    <t>旅費</t>
  </si>
  <si>
    <t>審判交通費、宿泊費、役員派遣費等</t>
    <rPh sb="0" eb="5">
      <t>シンパンコウツウヒ</t>
    </rPh>
    <rPh sb="6" eb="9">
      <t>シュクハクヒ</t>
    </rPh>
    <rPh sb="10" eb="15">
      <t>ヤクインハケンヒ</t>
    </rPh>
    <rPh sb="15" eb="16">
      <t>トウ</t>
    </rPh>
    <phoneticPr fontId="9"/>
  </si>
  <si>
    <t>消耗品費</t>
  </si>
  <si>
    <t>文具代、紙代、電池代、氷代等</t>
    <rPh sb="0" eb="3">
      <t>ブングダイ</t>
    </rPh>
    <rPh sb="4" eb="6">
      <t>カミダイ</t>
    </rPh>
    <rPh sb="7" eb="10">
      <t>デンチダイ</t>
    </rPh>
    <rPh sb="11" eb="13">
      <t>コオリダイ</t>
    </rPh>
    <rPh sb="13" eb="14">
      <t>トウ</t>
    </rPh>
    <phoneticPr fontId="9"/>
  </si>
  <si>
    <t>賃金</t>
  </si>
  <si>
    <t>医師・看護師等賃金</t>
    <rPh sb="0" eb="2">
      <t>イシ</t>
    </rPh>
    <rPh sb="3" eb="9">
      <t>カンゴシトウチンギン</t>
    </rPh>
    <phoneticPr fontId="9"/>
  </si>
  <si>
    <t>印刷製本費</t>
  </si>
  <si>
    <t>通信・運搬費</t>
  </si>
  <si>
    <t>切手、郵送費、輸送代、振込手数料等</t>
    <rPh sb="0" eb="2">
      <t>キッテ</t>
    </rPh>
    <rPh sb="3" eb="6">
      <t>ユウソウヒ</t>
    </rPh>
    <rPh sb="7" eb="10">
      <t>ユソウダイ</t>
    </rPh>
    <rPh sb="11" eb="16">
      <t>フリコミテスウリョウ</t>
    </rPh>
    <rPh sb="16" eb="17">
      <t>トウ</t>
    </rPh>
    <phoneticPr fontId="9"/>
  </si>
  <si>
    <t>借料損料費</t>
  </si>
  <si>
    <t>施設・各種機器借用費、冷房費等</t>
    <rPh sb="11" eb="14">
      <t>レイボウヒ</t>
    </rPh>
    <rPh sb="14" eb="15">
      <t>トウ</t>
    </rPh>
    <phoneticPr fontId="9"/>
  </si>
  <si>
    <t>会議費</t>
  </si>
  <si>
    <t>諸会議茶菓代等</t>
    <rPh sb="0" eb="6">
      <t>ショカイギサカダイ</t>
    </rPh>
    <rPh sb="6" eb="7">
      <t>トウ</t>
    </rPh>
    <phoneticPr fontId="9"/>
  </si>
  <si>
    <t>食糧費</t>
  </si>
  <si>
    <t>役員・補助役員弁当代等</t>
    <rPh sb="0" eb="2">
      <t>ヤクイン</t>
    </rPh>
    <rPh sb="3" eb="5">
      <t>ホジョ</t>
    </rPh>
    <rPh sb="5" eb="7">
      <t>ヤクイン</t>
    </rPh>
    <rPh sb="7" eb="9">
      <t>ベントウ</t>
    </rPh>
    <rPh sb="9" eb="10">
      <t>ダイ</t>
    </rPh>
    <rPh sb="10" eb="11">
      <t>トウ</t>
    </rPh>
    <phoneticPr fontId="9"/>
  </si>
  <si>
    <t>委託料</t>
  </si>
  <si>
    <t>駐車場警備員、会場整備、ごみ処理等</t>
    <rPh sb="0" eb="3">
      <t>チュウシャジョウ</t>
    </rPh>
    <rPh sb="3" eb="6">
      <t>ケイビインショリトウ</t>
    </rPh>
    <phoneticPr fontId="9"/>
  </si>
  <si>
    <t>雑費</t>
  </si>
  <si>
    <t>合　　計</t>
    <rPh sb="0" eb="1">
      <t>ゴウ</t>
    </rPh>
    <rPh sb="3" eb="4">
      <t>ケイ</t>
    </rPh>
    <phoneticPr fontId="1"/>
  </si>
  <si>
    <t>収入合計</t>
  </si>
  <si>
    <t>支出合計</t>
  </si>
  <si>
    <t>差引合計</t>
  </si>
  <si>
    <t>－</t>
    <phoneticPr fontId="2"/>
  </si>
  <si>
    <t>＝</t>
    <phoneticPr fontId="2"/>
  </si>
  <si>
    <t>上記のとおり報告します。</t>
  </si>
  <si>
    <t>年</t>
    <rPh sb="0" eb="1">
      <t>ネン</t>
    </rPh>
    <phoneticPr fontId="2"/>
  </si>
  <si>
    <t>日</t>
    <rPh sb="0" eb="1">
      <t>ニチ</t>
    </rPh>
    <phoneticPr fontId="2"/>
  </si>
  <si>
    <t>山形県中学校体育連盟</t>
    <rPh sb="0" eb="2">
      <t>ヤマガタ</t>
    </rPh>
    <rPh sb="3" eb="10">
      <t>チュウガッコウタイイクレンメイ</t>
    </rPh>
    <phoneticPr fontId="2"/>
  </si>
  <si>
    <t>専門部長</t>
  </si>
  <si>
    <t>印</t>
    <rPh sb="0" eb="1">
      <t>イン</t>
    </rPh>
    <phoneticPr fontId="2"/>
  </si>
  <si>
    <t>山形県中学校総合体育大会　各競技部　決算書</t>
    <rPh sb="0" eb="3">
      <t>ヤマガタケン</t>
    </rPh>
    <rPh sb="3" eb="6">
      <t>チュウガッコウ</t>
    </rPh>
    <rPh sb="6" eb="8">
      <t>ソウゴウ</t>
    </rPh>
    <rPh sb="8" eb="10">
      <t>タイイク</t>
    </rPh>
    <rPh sb="10" eb="12">
      <t>タイカイ</t>
    </rPh>
    <rPh sb="13" eb="17">
      <t>カクキョウギブ</t>
    </rPh>
    <rPh sb="18" eb="21">
      <t>ケッサンショ</t>
    </rPh>
    <phoneticPr fontId="1"/>
  </si>
  <si>
    <t>プログラム印刷負担金（県中体連へ）</t>
    <rPh sb="5" eb="7">
      <t>インサツ</t>
    </rPh>
    <rPh sb="7" eb="10">
      <t>フタンキン</t>
    </rPh>
    <rPh sb="11" eb="15">
      <t>ケンチュウタイレン</t>
    </rPh>
    <phoneticPr fontId="9"/>
  </si>
  <si>
    <t>１．　負担金</t>
    <rPh sb="3" eb="6">
      <t>フタンキン</t>
    </rPh>
    <phoneticPr fontId="2"/>
  </si>
  <si>
    <t>２．雑収入</t>
    <rPh sb="2" eb="5">
      <t>ザツシュウニュウ</t>
    </rPh>
    <phoneticPr fontId="8"/>
  </si>
  <si>
    <t>２．競技部費</t>
    <rPh sb="2" eb="6">
      <t>キョウギブヒ</t>
    </rPh>
    <phoneticPr fontId="1"/>
  </si>
  <si>
    <t>令和　　　年</t>
    <rPh sb="0" eb="2">
      <t>レイワ</t>
    </rPh>
    <rPh sb="5" eb="6">
      <t>ネン</t>
    </rPh>
    <phoneticPr fontId="2"/>
  </si>
  <si>
    <t>月</t>
    <rPh sb="0" eb="1">
      <t>ガツ</t>
    </rPh>
    <phoneticPr fontId="2"/>
  </si>
  <si>
    <t>会計担当</t>
    <rPh sb="0" eb="4">
      <t>カイケイタントウ</t>
    </rPh>
    <phoneticPr fontId="2"/>
  </si>
  <si>
    <t>１．山形県中体連より</t>
    <rPh sb="2" eb="5">
      <t>ヤマガタケン</t>
    </rPh>
    <rPh sb="5" eb="8">
      <t>チュウタイレン</t>
    </rPh>
    <phoneticPr fontId="2"/>
  </si>
  <si>
    <t>２．競技部費</t>
    <rPh sb="2" eb="4">
      <t>キョウギ</t>
    </rPh>
    <rPh sb="4" eb="6">
      <t>ブヒ</t>
    </rPh>
    <phoneticPr fontId="2"/>
  </si>
  <si>
    <t>褒賞費</t>
    <rPh sb="0" eb="2">
      <t>ホウショウ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</si>
</sst>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¥&quot;* #,##0_ ;_ &quot;¥&quot;* \-#,##0_ ;_ &quot;¥&quot;* &quot;-&quot;_ ;_ @_ "/>
    <numFmt numFmtId="176" formatCode="#,##0_ ;[Red]\-#,##0\ "/>
    <numFmt numFmtId="177" formatCode="#,##0;&quot;△ &quot;#,##0"/>
    <numFmt numFmtId="178" formatCode="&quot;¥&quot;#,##0_);[Red]\(&quot;¥&quot;#,##0\)"/>
    <numFmt numFmtId="179" formatCode="#,##0_ "/>
  </numFmts>
  <fonts count="3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10"/>
      <name val="MS P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HG教科書体"/>
      <family val="2"/>
      <charset val="128"/>
    </font>
    <font>
      <sz val="10"/>
      <color rgb="FF000000"/>
      <name val="ＭＳ ゴシック"/>
      <family val="3"/>
      <charset val="128"/>
    </font>
    <font>
      <sz val="10"/>
      <color indexed="81"/>
      <name val="MS P ゴシック"/>
      <family val="3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2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6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</cellStyleXfs>
  <cellXfs count="266">
    <xf numFmtId="0" fontId="0" fillId="0" borderId="0" xfId="0">
      <alignment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 shrinkToFit="1"/>
    </xf>
    <xf numFmtId="0" fontId="14" fillId="0" borderId="0" xfId="0" applyFont="1">
      <alignment vertical="center"/>
    </xf>
    <xf numFmtId="0" fontId="15" fillId="0" borderId="0" xfId="1" applyFont="1">
      <alignment vertical="center"/>
    </xf>
    <xf numFmtId="0" fontId="12" fillId="0" borderId="0" xfId="0" applyFont="1" applyAlignment="1">
      <alignment horizontal="right" vertical="center"/>
    </xf>
    <xf numFmtId="58" fontId="12" fillId="0" borderId="0" xfId="0" applyNumberFormat="1" applyFont="1" applyAlignment="1">
      <alignment vertical="center" shrinkToFit="1"/>
    </xf>
    <xf numFmtId="0" fontId="15" fillId="0" borderId="13" xfId="1" applyFont="1" applyBorder="1" applyAlignment="1">
      <alignment horizontal="centerContinuous" vertical="center"/>
    </xf>
    <xf numFmtId="0" fontId="15" fillId="0" borderId="18" xfId="1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shrinkToFit="1"/>
    </xf>
    <xf numFmtId="0" fontId="15" fillId="2" borderId="1" xfId="1" applyFont="1" applyFill="1" applyBorder="1" applyAlignment="1">
      <alignment horizontal="left" vertical="center"/>
    </xf>
    <xf numFmtId="0" fontId="15" fillId="2" borderId="20" xfId="1" applyFont="1" applyFill="1" applyBorder="1" applyAlignment="1">
      <alignment horizontal="left" vertical="center"/>
    </xf>
    <xf numFmtId="176" fontId="16" fillId="2" borderId="2" xfId="2" applyNumberFormat="1" applyFont="1" applyFill="1" applyBorder="1" applyAlignment="1">
      <alignment horizontal="right" vertical="center"/>
    </xf>
    <xf numFmtId="177" fontId="16" fillId="2" borderId="2" xfId="2" applyNumberFormat="1" applyFont="1" applyFill="1" applyBorder="1" applyAlignment="1">
      <alignment horizontal="right" vertical="center"/>
    </xf>
    <xf numFmtId="0" fontId="15" fillId="2" borderId="2" xfId="0" applyFont="1" applyFill="1" applyBorder="1" applyAlignment="1">
      <alignment vertical="center" shrinkToFit="1"/>
    </xf>
    <xf numFmtId="0" fontId="15" fillId="2" borderId="5" xfId="1" applyFont="1" applyFill="1" applyBorder="1" applyAlignment="1">
      <alignment vertical="center" shrinkToFit="1"/>
    </xf>
    <xf numFmtId="0" fontId="15" fillId="0" borderId="6" xfId="1" applyFont="1" applyBorder="1" applyAlignment="1">
      <alignment vertical="center" shrinkToFit="1"/>
    </xf>
    <xf numFmtId="176" fontId="16" fillId="0" borderId="7" xfId="2" applyNumberFormat="1" applyFont="1" applyFill="1" applyBorder="1" applyAlignment="1">
      <alignment horizontal="right" vertical="center"/>
    </xf>
    <xf numFmtId="177" fontId="16" fillId="0" borderId="7" xfId="2" applyNumberFormat="1" applyFont="1" applyFill="1" applyBorder="1" applyAlignment="1">
      <alignment horizontal="right" vertical="center"/>
    </xf>
    <xf numFmtId="176" fontId="16" fillId="0" borderId="7" xfId="2" applyNumberFormat="1" applyFont="1" applyBorder="1" applyAlignment="1">
      <alignment horizontal="right" vertical="center"/>
    </xf>
    <xf numFmtId="177" fontId="16" fillId="0" borderId="7" xfId="2" applyNumberFormat="1" applyFont="1" applyBorder="1" applyAlignment="1">
      <alignment horizontal="right" vertical="center"/>
    </xf>
    <xf numFmtId="0" fontId="15" fillId="2" borderId="24" xfId="1" applyFont="1" applyFill="1" applyBorder="1" applyAlignment="1">
      <alignment vertical="center" shrinkToFit="1"/>
    </xf>
    <xf numFmtId="0" fontId="15" fillId="0" borderId="17" xfId="1" applyFont="1" applyBorder="1" applyAlignment="1">
      <alignment vertical="center" shrinkToFit="1"/>
    </xf>
    <xf numFmtId="176" fontId="16" fillId="0" borderId="10" xfId="2" applyNumberFormat="1" applyFont="1" applyFill="1" applyBorder="1" applyAlignment="1">
      <alignment horizontal="right" vertical="center"/>
    </xf>
    <xf numFmtId="177" fontId="16" fillId="0" borderId="10" xfId="2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vertical="center" shrinkToFit="1"/>
    </xf>
    <xf numFmtId="0" fontId="17" fillId="0" borderId="17" xfId="1" applyFont="1" applyBorder="1" applyAlignment="1">
      <alignment vertical="center" shrinkToFit="1"/>
    </xf>
    <xf numFmtId="0" fontId="15" fillId="2" borderId="5" xfId="1" applyFont="1" applyFill="1" applyBorder="1" applyAlignment="1">
      <alignment horizontal="distributed" vertical="center" shrinkToFit="1"/>
    </xf>
    <xf numFmtId="0" fontId="15" fillId="0" borderId="7" xfId="0" applyFont="1" applyBorder="1" applyAlignment="1">
      <alignment vertical="center" shrinkToFit="1"/>
    </xf>
    <xf numFmtId="0" fontId="15" fillId="2" borderId="24" xfId="1" applyFont="1" applyFill="1" applyBorder="1" applyAlignment="1">
      <alignment horizontal="distributed" vertical="center" shrinkToFit="1"/>
    </xf>
    <xf numFmtId="0" fontId="15" fillId="0" borderId="22" xfId="1" applyFont="1" applyBorder="1" applyAlignment="1">
      <alignment horizontal="centerContinuous" vertical="center"/>
    </xf>
    <xf numFmtId="0" fontId="15" fillId="0" borderId="23" xfId="1" applyFont="1" applyBorder="1" applyAlignment="1">
      <alignment horizontal="centerContinuous" vertical="center"/>
    </xf>
    <xf numFmtId="176" fontId="16" fillId="0" borderId="21" xfId="2" applyNumberFormat="1" applyFont="1" applyFill="1" applyBorder="1" applyAlignment="1">
      <alignment horizontal="right" vertical="center"/>
    </xf>
    <xf numFmtId="177" fontId="16" fillId="0" borderId="21" xfId="2" applyNumberFormat="1" applyFont="1" applyFill="1" applyBorder="1" applyAlignment="1">
      <alignment horizontal="right" vertical="center"/>
    </xf>
    <xf numFmtId="0" fontId="15" fillId="0" borderId="21" xfId="0" applyFont="1" applyBorder="1" applyAlignment="1">
      <alignment vertical="center" shrinkToFit="1"/>
    </xf>
    <xf numFmtId="0" fontId="15" fillId="0" borderId="0" xfId="1" applyFont="1" applyAlignment="1">
      <alignment horizontal="center" vertical="center"/>
    </xf>
    <xf numFmtId="176" fontId="16" fillId="0" borderId="0" xfId="2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 shrinkToFit="1"/>
    </xf>
    <xf numFmtId="0" fontId="15" fillId="0" borderId="1" xfId="1" applyFont="1" applyBorder="1" applyAlignment="1">
      <alignment horizontal="centerContinuous" vertical="center"/>
    </xf>
    <xf numFmtId="0" fontId="15" fillId="0" borderId="20" xfId="1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176" fontId="16" fillId="2" borderId="11" xfId="2" applyNumberFormat="1" applyFont="1" applyFill="1" applyBorder="1" applyAlignment="1">
      <alignment horizontal="right" vertical="center"/>
    </xf>
    <xf numFmtId="177" fontId="16" fillId="2" borderId="11" xfId="2" applyNumberFormat="1" applyFont="1" applyFill="1" applyBorder="1" applyAlignment="1">
      <alignment horizontal="right" vertical="center"/>
    </xf>
    <xf numFmtId="0" fontId="15" fillId="2" borderId="12" xfId="0" applyFont="1" applyFill="1" applyBorder="1" applyAlignment="1">
      <alignment vertical="center" shrinkToFit="1"/>
    </xf>
    <xf numFmtId="0" fontId="15" fillId="2" borderId="9" xfId="1" applyFont="1" applyFill="1" applyBorder="1" applyAlignment="1">
      <alignment horizontal="left" vertical="center"/>
    </xf>
    <xf numFmtId="0" fontId="15" fillId="0" borderId="15" xfId="1" applyFont="1" applyBorder="1" applyAlignment="1">
      <alignment horizontal="left" vertical="center" shrinkToFit="1"/>
    </xf>
    <xf numFmtId="177" fontId="16" fillId="0" borderId="16" xfId="2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vertical="center" shrinkToFit="1"/>
    </xf>
    <xf numFmtId="0" fontId="15" fillId="2" borderId="5" xfId="1" applyFont="1" applyFill="1" applyBorder="1" applyAlignment="1">
      <alignment vertical="center" textRotation="255"/>
    </xf>
    <xf numFmtId="176" fontId="16" fillId="0" borderId="7" xfId="2" applyNumberFormat="1" applyFont="1" applyFill="1" applyBorder="1" applyAlignment="1">
      <alignment vertical="center"/>
    </xf>
    <xf numFmtId="177" fontId="16" fillId="0" borderId="7" xfId="2" applyNumberFormat="1" applyFont="1" applyFill="1" applyBorder="1" applyAlignment="1">
      <alignment vertical="center"/>
    </xf>
    <xf numFmtId="176" fontId="16" fillId="0" borderId="12" xfId="2" applyNumberFormat="1" applyFont="1" applyFill="1" applyBorder="1" applyAlignment="1">
      <alignment horizontal="right" vertical="center"/>
    </xf>
    <xf numFmtId="177" fontId="16" fillId="0" borderId="12" xfId="2" applyNumberFormat="1" applyFont="1" applyFill="1" applyBorder="1" applyAlignment="1">
      <alignment horizontal="right" vertical="center"/>
    </xf>
    <xf numFmtId="0" fontId="15" fillId="0" borderId="8" xfId="1" applyFont="1" applyBorder="1" applyAlignment="1">
      <alignment vertical="center" shrinkToFit="1"/>
    </xf>
    <xf numFmtId="176" fontId="16" fillId="0" borderId="19" xfId="2" applyNumberFormat="1" applyFont="1" applyFill="1" applyBorder="1" applyAlignment="1">
      <alignment horizontal="right" vertical="center"/>
    </xf>
    <xf numFmtId="177" fontId="16" fillId="0" borderId="19" xfId="2" applyNumberFormat="1" applyFont="1" applyFill="1" applyBorder="1" applyAlignment="1">
      <alignment horizontal="right" vertical="center"/>
    </xf>
    <xf numFmtId="0" fontId="15" fillId="0" borderId="3" xfId="0" applyFont="1" applyBorder="1" applyAlignment="1">
      <alignment vertical="center" shrinkToFit="1"/>
    </xf>
    <xf numFmtId="0" fontId="15" fillId="2" borderId="1" xfId="1" applyFont="1" applyFill="1" applyBorder="1">
      <alignment vertical="center"/>
    </xf>
    <xf numFmtId="0" fontId="15" fillId="2" borderId="25" xfId="1" applyFont="1" applyFill="1" applyBorder="1">
      <alignment vertical="center"/>
    </xf>
    <xf numFmtId="0" fontId="15" fillId="2" borderId="5" xfId="1" applyFont="1" applyFill="1" applyBorder="1">
      <alignment vertical="center"/>
    </xf>
    <xf numFmtId="0" fontId="15" fillId="0" borderId="7" xfId="0" applyFont="1" applyBorder="1" applyAlignment="1">
      <alignment horizontal="center" vertical="center" shrinkToFit="1"/>
    </xf>
    <xf numFmtId="0" fontId="15" fillId="0" borderId="4" xfId="1" applyFont="1" applyBorder="1" applyAlignment="1">
      <alignment vertical="center" shrinkToFit="1"/>
    </xf>
    <xf numFmtId="3" fontId="12" fillId="0" borderId="0" xfId="0" applyNumberFormat="1" applyFont="1">
      <alignment vertical="center"/>
    </xf>
    <xf numFmtId="176" fontId="16" fillId="0" borderId="3" xfId="2" applyNumberFormat="1" applyFont="1" applyFill="1" applyBorder="1" applyAlignment="1">
      <alignment horizontal="right" vertical="center"/>
    </xf>
    <xf numFmtId="176" fontId="16" fillId="0" borderId="9" xfId="2" applyNumberFormat="1" applyFont="1" applyFill="1" applyBorder="1" applyAlignment="1">
      <alignment horizontal="right" vertical="center"/>
    </xf>
    <xf numFmtId="177" fontId="16" fillId="0" borderId="3" xfId="2" applyNumberFormat="1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 shrinkToFit="1"/>
    </xf>
    <xf numFmtId="0" fontId="15" fillId="2" borderId="13" xfId="1" applyFont="1" applyFill="1" applyBorder="1">
      <alignment vertical="center"/>
    </xf>
    <xf numFmtId="0" fontId="15" fillId="2" borderId="18" xfId="1" applyFont="1" applyFill="1" applyBorder="1">
      <alignment vertical="center"/>
    </xf>
    <xf numFmtId="0" fontId="12" fillId="2" borderId="11" xfId="0" applyFont="1" applyFill="1" applyBorder="1" applyAlignment="1">
      <alignment vertical="center" shrinkToFit="1"/>
    </xf>
    <xf numFmtId="176" fontId="16" fillId="0" borderId="14" xfId="2" applyNumberFormat="1" applyFont="1" applyFill="1" applyBorder="1" applyAlignment="1">
      <alignment horizontal="right" vertical="center"/>
    </xf>
    <xf numFmtId="177" fontId="16" fillId="0" borderId="14" xfId="2" applyNumberFormat="1" applyFont="1" applyFill="1" applyBorder="1" applyAlignment="1">
      <alignment horizontal="right" vertical="center"/>
    </xf>
    <xf numFmtId="176" fontId="12" fillId="0" borderId="14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42" fontId="18" fillId="0" borderId="0" xfId="0" applyNumberFormat="1" applyFont="1" applyAlignment="1">
      <alignment horizontal="center" vertical="center"/>
    </xf>
    <xf numFmtId="42" fontId="18" fillId="0" borderId="0" xfId="0" applyNumberFormat="1" applyFont="1">
      <alignment vertical="center"/>
    </xf>
    <xf numFmtId="178" fontId="12" fillId="0" borderId="0" xfId="0" applyNumberFormat="1" applyFont="1" applyAlignment="1">
      <alignment horizontal="left" vertical="center" indent="2" shrinkToFit="1"/>
    </xf>
    <xf numFmtId="0" fontId="11" fillId="0" borderId="0" xfId="0" applyFont="1" applyAlignment="1">
      <alignment horizontal="centerContinuous" vertical="center" shrinkToFit="1"/>
    </xf>
    <xf numFmtId="0" fontId="15" fillId="0" borderId="1" xfId="1" applyFont="1" applyBorder="1" applyAlignment="1">
      <alignment horizontal="centerContinuous" vertical="center" shrinkToFit="1"/>
    </xf>
    <xf numFmtId="0" fontId="15" fillId="0" borderId="20" xfId="1" applyFont="1" applyBorder="1" applyAlignment="1">
      <alignment horizontal="centerContinuous" vertical="center" shrinkToFit="1"/>
    </xf>
    <xf numFmtId="0" fontId="12" fillId="0" borderId="11" xfId="0" applyFont="1" applyBorder="1" applyAlignment="1">
      <alignment horizontal="center" vertical="center" wrapText="1" shrinkToFit="1"/>
    </xf>
    <xf numFmtId="0" fontId="19" fillId="2" borderId="1" xfId="1" applyFont="1" applyFill="1" applyBorder="1">
      <alignment vertical="center"/>
    </xf>
    <xf numFmtId="0" fontId="19" fillId="2" borderId="20" xfId="1" applyFont="1" applyFill="1" applyBorder="1">
      <alignment vertical="center"/>
    </xf>
    <xf numFmtId="0" fontId="15" fillId="2" borderId="20" xfId="1" applyFont="1" applyFill="1" applyBorder="1">
      <alignment vertical="center"/>
    </xf>
    <xf numFmtId="0" fontId="20" fillId="0" borderId="10" xfId="0" applyFont="1" applyBorder="1" applyAlignment="1">
      <alignment vertical="center" wrapText="1" shrinkToFit="1"/>
    </xf>
    <xf numFmtId="178" fontId="18" fillId="0" borderId="0" xfId="0" applyNumberFormat="1" applyFont="1" applyAlignment="1">
      <alignment horizontal="left" vertical="center" indent="2" shrinkToFit="1"/>
    </xf>
    <xf numFmtId="0" fontId="21" fillId="0" borderId="0" xfId="1" applyFont="1">
      <alignment vertical="center"/>
    </xf>
    <xf numFmtId="0" fontId="21" fillId="0" borderId="0" xfId="1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5" fillId="2" borderId="30" xfId="1" applyFont="1" applyFill="1" applyBorder="1">
      <alignment vertical="center"/>
    </xf>
    <xf numFmtId="0" fontId="15" fillId="2" borderId="31" xfId="1" applyFont="1" applyFill="1" applyBorder="1">
      <alignment vertical="center"/>
    </xf>
    <xf numFmtId="176" fontId="16" fillId="2" borderId="31" xfId="2" applyNumberFormat="1" applyFont="1" applyFill="1" applyBorder="1" applyAlignment="1">
      <alignment horizontal="right" vertical="center"/>
    </xf>
    <xf numFmtId="0" fontId="12" fillId="2" borderId="32" xfId="0" applyFont="1" applyFill="1" applyBorder="1" applyAlignment="1">
      <alignment vertical="center" shrinkToFit="1"/>
    </xf>
    <xf numFmtId="0" fontId="15" fillId="2" borderId="33" xfId="1" applyFont="1" applyFill="1" applyBorder="1">
      <alignment vertical="center"/>
    </xf>
    <xf numFmtId="0" fontId="15" fillId="0" borderId="36" xfId="1" applyFont="1" applyBorder="1" applyAlignment="1">
      <alignment horizontal="centerContinuous" vertical="center"/>
    </xf>
    <xf numFmtId="176" fontId="21" fillId="2" borderId="31" xfId="2" applyNumberFormat="1" applyFont="1" applyFill="1" applyBorder="1" applyAlignment="1">
      <alignment horizontal="right" vertical="center"/>
    </xf>
    <xf numFmtId="0" fontId="15" fillId="0" borderId="39" xfId="1" applyFont="1" applyBorder="1" applyAlignment="1">
      <alignment horizontal="left" vertical="center" shrinkToFit="1"/>
    </xf>
    <xf numFmtId="176" fontId="16" fillId="0" borderId="39" xfId="2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vertical="center" shrinkToFit="1"/>
    </xf>
    <xf numFmtId="0" fontId="15" fillId="0" borderId="39" xfId="1" applyFont="1" applyBorder="1" applyAlignment="1">
      <alignment vertical="center" shrinkToFit="1"/>
    </xf>
    <xf numFmtId="176" fontId="16" fillId="0" borderId="41" xfId="2" applyNumberFormat="1" applyFont="1" applyFill="1" applyBorder="1" applyAlignment="1">
      <alignment horizontal="right" vertical="center"/>
    </xf>
    <xf numFmtId="0" fontId="15" fillId="2" borderId="24" xfId="1" applyFont="1" applyFill="1" applyBorder="1">
      <alignment vertical="center"/>
    </xf>
    <xf numFmtId="0" fontId="15" fillId="0" borderId="28" xfId="1" applyFont="1" applyBorder="1" applyAlignment="1">
      <alignment vertical="center" shrinkToFit="1"/>
    </xf>
    <xf numFmtId="176" fontId="16" fillId="0" borderId="28" xfId="2" applyNumberFormat="1" applyFont="1" applyFill="1" applyBorder="1" applyAlignment="1">
      <alignment horizontal="right" vertical="center"/>
    </xf>
    <xf numFmtId="0" fontId="15" fillId="0" borderId="29" xfId="0" applyFont="1" applyBorder="1" applyAlignment="1">
      <alignment vertical="center" shrinkToFit="1"/>
    </xf>
    <xf numFmtId="0" fontId="15" fillId="2" borderId="40" xfId="1" applyFont="1" applyFill="1" applyBorder="1">
      <alignment vertical="center"/>
    </xf>
    <xf numFmtId="0" fontId="15" fillId="2" borderId="26" xfId="1" applyFont="1" applyFill="1" applyBorder="1">
      <alignment vertical="center"/>
    </xf>
    <xf numFmtId="176" fontId="21" fillId="2" borderId="26" xfId="2" applyNumberFormat="1" applyFont="1" applyFill="1" applyBorder="1" applyAlignment="1">
      <alignment horizontal="right" vertical="center"/>
    </xf>
    <xf numFmtId="0" fontId="12" fillId="2" borderId="27" xfId="0" applyFont="1" applyFill="1" applyBorder="1" applyAlignment="1">
      <alignment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Continuous" vertical="center"/>
    </xf>
    <xf numFmtId="0" fontId="25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2" fillId="0" borderId="36" xfId="0" applyFont="1" applyBorder="1" applyAlignment="1">
      <alignment horizontal="centerContinuous" vertical="center"/>
    </xf>
    <xf numFmtId="0" fontId="12" fillId="0" borderId="37" xfId="0" applyFont="1" applyBorder="1" applyAlignment="1">
      <alignment horizontal="centerContinuous" vertical="center"/>
    </xf>
    <xf numFmtId="0" fontId="12" fillId="0" borderId="4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2" borderId="1" xfId="0" applyFont="1" applyFill="1" applyBorder="1">
      <alignment vertical="center"/>
    </xf>
    <xf numFmtId="0" fontId="12" fillId="2" borderId="47" xfId="0" applyFont="1" applyFill="1" applyBorder="1">
      <alignment vertical="center"/>
    </xf>
    <xf numFmtId="38" fontId="18" fillId="2" borderId="47" xfId="3" applyFont="1" applyFill="1" applyBorder="1">
      <alignment vertical="center"/>
    </xf>
    <xf numFmtId="0" fontId="12" fillId="2" borderId="5" xfId="0" applyFont="1" applyFill="1" applyBorder="1">
      <alignment vertical="center"/>
    </xf>
    <xf numFmtId="0" fontId="26" fillId="0" borderId="48" xfId="0" applyFont="1" applyBorder="1" applyAlignment="1">
      <alignment horizontal="justify" vertical="center" wrapText="1"/>
    </xf>
    <xf numFmtId="38" fontId="18" fillId="0" borderId="49" xfId="3" applyFont="1" applyBorder="1">
      <alignment vertical="center"/>
    </xf>
    <xf numFmtId="0" fontId="12" fillId="2" borderId="24" xfId="0" applyFont="1" applyFill="1" applyBorder="1">
      <alignment vertical="center"/>
    </xf>
    <xf numFmtId="0" fontId="12" fillId="0" borderId="50" xfId="0" applyFont="1" applyBorder="1" applyAlignment="1">
      <alignment horizontal="justify" vertical="center" wrapText="1"/>
    </xf>
    <xf numFmtId="38" fontId="18" fillId="0" borderId="28" xfId="3" applyFont="1" applyBorder="1">
      <alignment vertical="center"/>
    </xf>
    <xf numFmtId="0" fontId="12" fillId="2" borderId="40" xfId="0" applyFont="1" applyFill="1" applyBorder="1">
      <alignment vertical="center"/>
    </xf>
    <xf numFmtId="0" fontId="12" fillId="2" borderId="26" xfId="0" applyFont="1" applyFill="1" applyBorder="1">
      <alignment vertical="center"/>
    </xf>
    <xf numFmtId="38" fontId="18" fillId="2" borderId="48" xfId="3" applyFont="1" applyFill="1" applyBorder="1">
      <alignment vertical="center"/>
    </xf>
    <xf numFmtId="0" fontId="15" fillId="0" borderId="31" xfId="1" applyFont="1" applyBorder="1" applyAlignment="1">
      <alignment vertical="center" shrinkToFit="1"/>
    </xf>
    <xf numFmtId="0" fontId="12" fillId="2" borderId="55" xfId="0" applyFont="1" applyFill="1" applyBorder="1">
      <alignment vertical="center"/>
    </xf>
    <xf numFmtId="0" fontId="12" fillId="0" borderId="56" xfId="0" applyFont="1" applyBorder="1">
      <alignment vertical="center"/>
    </xf>
    <xf numFmtId="38" fontId="18" fillId="0" borderId="57" xfId="3" applyFont="1" applyBorder="1">
      <alignment vertical="center"/>
    </xf>
    <xf numFmtId="0" fontId="15" fillId="0" borderId="61" xfId="1" applyFont="1" applyBorder="1" applyAlignment="1">
      <alignment horizontal="centerContinuous" vertical="center"/>
    </xf>
    <xf numFmtId="38" fontId="18" fillId="0" borderId="61" xfId="3" applyFont="1" applyBorder="1">
      <alignment vertical="center"/>
    </xf>
    <xf numFmtId="0" fontId="12" fillId="0" borderId="13" xfId="0" applyFont="1" applyBorder="1">
      <alignment vertical="center"/>
    </xf>
    <xf numFmtId="38" fontId="18" fillId="2" borderId="26" xfId="3" applyFont="1" applyFill="1" applyBorder="1">
      <alignment vertical="center"/>
    </xf>
    <xf numFmtId="0" fontId="27" fillId="2" borderId="5" xfId="0" applyFont="1" applyFill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38" fontId="18" fillId="0" borderId="31" xfId="3" applyFont="1" applyBorder="1">
      <alignment vertical="center"/>
    </xf>
    <xf numFmtId="0" fontId="27" fillId="0" borderId="39" xfId="0" applyFont="1" applyBorder="1" applyAlignment="1">
      <alignment vertical="center" wrapText="1"/>
    </xf>
    <xf numFmtId="38" fontId="18" fillId="0" borderId="39" xfId="3" applyFont="1" applyBorder="1">
      <alignment vertical="center"/>
    </xf>
    <xf numFmtId="0" fontId="12" fillId="0" borderId="39" xfId="0" applyFont="1" applyBorder="1">
      <alignment vertical="center"/>
    </xf>
    <xf numFmtId="0" fontId="28" fillId="0" borderId="6" xfId="0" applyFont="1" applyBorder="1">
      <alignment vertical="center"/>
    </xf>
    <xf numFmtId="0" fontId="28" fillId="0" borderId="53" xfId="0" applyFont="1" applyBorder="1">
      <alignment vertical="center"/>
    </xf>
    <xf numFmtId="0" fontId="28" fillId="0" borderId="54" xfId="0" applyFont="1" applyBorder="1">
      <alignment vertical="center"/>
    </xf>
    <xf numFmtId="0" fontId="12" fillId="0" borderId="57" xfId="0" applyFont="1" applyBorder="1">
      <alignment vertical="center"/>
    </xf>
    <xf numFmtId="0" fontId="12" fillId="0" borderId="58" xfId="0" applyFont="1" applyBorder="1">
      <alignment vertical="center"/>
    </xf>
    <xf numFmtId="0" fontId="12" fillId="0" borderId="59" xfId="0" applyFont="1" applyBorder="1">
      <alignment vertical="center"/>
    </xf>
    <xf numFmtId="0" fontId="12" fillId="0" borderId="60" xfId="0" applyFont="1" applyBorder="1">
      <alignment vertical="center"/>
    </xf>
    <xf numFmtId="0" fontId="12" fillId="0" borderId="24" xfId="0" applyFont="1" applyBorder="1" applyAlignment="1">
      <alignment horizontal="centerContinuous" vertical="center"/>
    </xf>
    <xf numFmtId="0" fontId="12" fillId="0" borderId="62" xfId="0" applyFont="1" applyBorder="1" applyAlignment="1">
      <alignment horizontal="centerContinuous" vertical="center"/>
    </xf>
    <xf numFmtId="38" fontId="18" fillId="0" borderId="62" xfId="3" applyFont="1" applyBorder="1">
      <alignment vertical="center"/>
    </xf>
    <xf numFmtId="38" fontId="12" fillId="0" borderId="0" xfId="3" applyFont="1" applyBorder="1">
      <alignment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179" fontId="16" fillId="0" borderId="0" xfId="0" applyNumberFormat="1" applyFont="1" applyAlignment="1">
      <alignment horizontal="center" vertical="center"/>
    </xf>
    <xf numFmtId="0" fontId="16" fillId="0" borderId="0" xfId="0" applyFont="1">
      <alignment vertical="center"/>
    </xf>
    <xf numFmtId="0" fontId="15" fillId="0" borderId="0" xfId="0" applyFont="1">
      <alignment vertical="center"/>
    </xf>
    <xf numFmtId="0" fontId="16" fillId="0" borderId="45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45" xfId="0" applyFont="1" applyBorder="1">
      <alignment vertical="center"/>
    </xf>
    <xf numFmtId="0" fontId="11" fillId="0" borderId="0" xfId="0" applyFont="1" applyAlignment="1">
      <alignment vertical="center" shrinkToFit="1"/>
    </xf>
    <xf numFmtId="0" fontId="15" fillId="0" borderId="64" xfId="1" applyFont="1" applyBorder="1" applyAlignment="1">
      <alignment horizontal="centerContinuous" vertical="center"/>
    </xf>
    <xf numFmtId="177" fontId="15" fillId="0" borderId="2" xfId="3" applyNumberFormat="1" applyFont="1" applyFill="1" applyBorder="1" applyAlignment="1">
      <alignment horizontal="center" vertical="center" wrapText="1"/>
    </xf>
    <xf numFmtId="177" fontId="15" fillId="3" borderId="2" xfId="3" applyNumberFormat="1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shrinkToFit="1"/>
    </xf>
    <xf numFmtId="0" fontId="12" fillId="4" borderId="11" xfId="0" applyFont="1" applyFill="1" applyBorder="1" applyAlignment="1">
      <alignment horizontal="center" vertical="center" wrapText="1" shrinkToFit="1"/>
    </xf>
    <xf numFmtId="0" fontId="12" fillId="4" borderId="11" xfId="0" applyFont="1" applyFill="1" applyBorder="1" applyAlignment="1">
      <alignment horizontal="center" vertical="center" shrinkToFit="1"/>
    </xf>
    <xf numFmtId="0" fontId="15" fillId="2" borderId="42" xfId="1" applyFont="1" applyFill="1" applyBorder="1">
      <alignment vertical="center"/>
    </xf>
    <xf numFmtId="177" fontId="16" fillId="2" borderId="2" xfId="3" applyNumberFormat="1" applyFont="1" applyFill="1" applyBorder="1" applyAlignment="1">
      <alignment horizontal="right" vertical="center"/>
    </xf>
    <xf numFmtId="0" fontId="15" fillId="2" borderId="43" xfId="1" applyFont="1" applyFill="1" applyBorder="1">
      <alignment vertical="center"/>
    </xf>
    <xf numFmtId="0" fontId="15" fillId="2" borderId="44" xfId="1" applyFont="1" applyFill="1" applyBorder="1">
      <alignment vertical="center"/>
    </xf>
    <xf numFmtId="177" fontId="16" fillId="2" borderId="12" xfId="3" applyNumberFormat="1" applyFont="1" applyFill="1" applyBorder="1" applyAlignment="1">
      <alignment horizontal="right" vertical="center"/>
    </xf>
    <xf numFmtId="177" fontId="16" fillId="0" borderId="21" xfId="3" applyNumberFormat="1" applyFont="1" applyFill="1" applyBorder="1" applyAlignment="1">
      <alignment horizontal="right" vertical="center"/>
    </xf>
    <xf numFmtId="177" fontId="16" fillId="0" borderId="0" xfId="3" applyNumberFormat="1" applyFont="1" applyFill="1" applyBorder="1" applyAlignment="1">
      <alignment horizontal="right" vertical="center"/>
    </xf>
    <xf numFmtId="177" fontId="15" fillId="3" borderId="11" xfId="3" applyNumberFormat="1" applyFont="1" applyFill="1" applyBorder="1" applyAlignment="1">
      <alignment horizontal="center" vertical="center" shrinkToFit="1"/>
    </xf>
    <xf numFmtId="177" fontId="12" fillId="4" borderId="11" xfId="3" applyNumberFormat="1" applyFont="1" applyFill="1" applyBorder="1" applyAlignment="1">
      <alignment horizontal="center" vertical="center" wrapText="1" shrinkToFit="1"/>
    </xf>
    <xf numFmtId="177" fontId="12" fillId="4" borderId="11" xfId="3" applyNumberFormat="1" applyFont="1" applyFill="1" applyBorder="1" applyAlignment="1">
      <alignment horizontal="center" vertical="center" shrinkToFit="1"/>
    </xf>
    <xf numFmtId="177" fontId="16" fillId="2" borderId="11" xfId="3" applyNumberFormat="1" applyFont="1" applyFill="1" applyBorder="1" applyAlignment="1">
      <alignment horizontal="right" vertical="center"/>
    </xf>
    <xf numFmtId="177" fontId="16" fillId="0" borderId="7" xfId="3" applyNumberFormat="1" applyFont="1" applyFill="1" applyBorder="1" applyAlignment="1">
      <alignment horizontal="right" vertical="center"/>
    </xf>
    <xf numFmtId="177" fontId="16" fillId="0" borderId="16" xfId="3" applyNumberFormat="1" applyFont="1" applyFill="1" applyBorder="1" applyAlignment="1">
      <alignment horizontal="right" vertical="center"/>
    </xf>
    <xf numFmtId="177" fontId="16" fillId="0" borderId="43" xfId="3" applyNumberFormat="1" applyFont="1" applyFill="1" applyBorder="1" applyAlignment="1">
      <alignment horizontal="right" vertical="center"/>
    </xf>
    <xf numFmtId="177" fontId="16" fillId="0" borderId="7" xfId="3" applyNumberFormat="1" applyFont="1" applyFill="1" applyBorder="1" applyAlignment="1">
      <alignment vertical="center" wrapText="1"/>
    </xf>
    <xf numFmtId="177" fontId="16" fillId="0" borderId="7" xfId="3" applyNumberFormat="1" applyFont="1" applyFill="1" applyBorder="1" applyAlignment="1">
      <alignment vertical="center"/>
    </xf>
    <xf numFmtId="0" fontId="15" fillId="2" borderId="30" xfId="1" applyFont="1" applyFill="1" applyBorder="1" applyAlignment="1">
      <alignment vertical="center" textRotation="255"/>
    </xf>
    <xf numFmtId="177" fontId="16" fillId="0" borderId="12" xfId="3" applyNumberFormat="1" applyFont="1" applyFill="1" applyBorder="1" applyAlignment="1">
      <alignment horizontal="right" vertical="center"/>
    </xf>
    <xf numFmtId="0" fontId="15" fillId="0" borderId="5" xfId="1" applyFont="1" applyBorder="1" applyAlignment="1">
      <alignment vertical="center" textRotation="255"/>
    </xf>
    <xf numFmtId="0" fontId="15" fillId="0" borderId="24" xfId="1" applyFont="1" applyBorder="1" applyAlignment="1">
      <alignment vertical="center" textRotation="255"/>
    </xf>
    <xf numFmtId="177" fontId="16" fillId="2" borderId="7" xfId="3" applyNumberFormat="1" applyFont="1" applyFill="1" applyBorder="1" applyAlignment="1">
      <alignment horizontal="right" vertical="center"/>
    </xf>
    <xf numFmtId="177" fontId="16" fillId="0" borderId="3" xfId="3" applyNumberFormat="1" applyFont="1" applyFill="1" applyBorder="1" applyAlignment="1">
      <alignment horizontal="right" vertical="center"/>
    </xf>
    <xf numFmtId="177" fontId="16" fillId="0" borderId="14" xfId="3" applyNumberFormat="1" applyFont="1" applyFill="1" applyBorder="1" applyAlignment="1">
      <alignment horizontal="right" vertical="center"/>
    </xf>
    <xf numFmtId="178" fontId="18" fillId="0" borderId="0" xfId="0" applyNumberFormat="1" applyFont="1" applyAlignment="1">
      <alignment vertical="center" shrinkToFi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25" fillId="0" borderId="0" xfId="0" applyFont="1">
      <alignment vertical="center"/>
    </xf>
    <xf numFmtId="0" fontId="29" fillId="0" borderId="0" xfId="0" applyFont="1">
      <alignment vertical="center"/>
    </xf>
    <xf numFmtId="0" fontId="15" fillId="0" borderId="64" xfId="1" applyFont="1" applyBorder="1" applyAlignment="1">
      <alignment horizontal="left" vertical="center"/>
    </xf>
    <xf numFmtId="0" fontId="29" fillId="0" borderId="0" xfId="0" applyFont="1" applyAlignment="1">
      <alignment horizontal="centerContinuous" vertical="center" shrinkToFit="1"/>
    </xf>
    <xf numFmtId="0" fontId="15" fillId="0" borderId="42" xfId="1" applyFont="1" applyBorder="1" applyAlignment="1">
      <alignment horizontal="centerContinuous" vertical="center"/>
    </xf>
    <xf numFmtId="0" fontId="12" fillId="0" borderId="37" xfId="0" applyFont="1" applyBorder="1" applyAlignment="1">
      <alignment horizontal="center" vertical="center" wrapText="1" shrinkToFit="1"/>
    </xf>
    <xf numFmtId="0" fontId="12" fillId="0" borderId="38" xfId="0" applyFont="1" applyBorder="1" applyAlignment="1">
      <alignment horizontal="center" vertical="center" shrinkToFit="1"/>
    </xf>
    <xf numFmtId="0" fontId="15" fillId="0" borderId="62" xfId="1" applyFont="1" applyBorder="1" applyAlignment="1">
      <alignment horizontal="centerContinuous" vertical="center"/>
    </xf>
    <xf numFmtId="176" fontId="21" fillId="0" borderId="62" xfId="2" applyNumberFormat="1" applyFont="1" applyFill="1" applyBorder="1" applyAlignment="1">
      <alignment horizontal="right" vertical="center"/>
    </xf>
    <xf numFmtId="0" fontId="12" fillId="0" borderId="63" xfId="0" applyFont="1" applyBorder="1" applyAlignment="1">
      <alignment vertical="center" shrinkToFit="1"/>
    </xf>
    <xf numFmtId="0" fontId="15" fillId="0" borderId="24" xfId="1" applyFont="1" applyBorder="1" applyAlignment="1">
      <alignment horizontal="centerContinuous" vertical="center"/>
    </xf>
    <xf numFmtId="176" fontId="12" fillId="0" borderId="63" xfId="0" applyNumberFormat="1" applyFont="1" applyBorder="1" applyAlignment="1">
      <alignment vertical="center" shrinkToFit="1"/>
    </xf>
    <xf numFmtId="0" fontId="15" fillId="2" borderId="57" xfId="1" applyFont="1" applyFill="1" applyBorder="1">
      <alignment vertical="center"/>
    </xf>
    <xf numFmtId="176" fontId="16" fillId="2" borderId="57" xfId="2" applyNumberFormat="1" applyFont="1" applyFill="1" applyBorder="1" applyAlignment="1">
      <alignment horizontal="right" vertical="center"/>
    </xf>
    <xf numFmtId="0" fontId="22" fillId="2" borderId="65" xfId="0" applyFont="1" applyFill="1" applyBorder="1" applyAlignment="1">
      <alignment vertical="center" wrapText="1" shrinkToFit="1"/>
    </xf>
    <xf numFmtId="0" fontId="15" fillId="2" borderId="55" xfId="1" applyFont="1" applyFill="1" applyBorder="1">
      <alignment vertical="center"/>
    </xf>
    <xf numFmtId="0" fontId="15" fillId="2" borderId="56" xfId="1" applyFont="1" applyFill="1" applyBorder="1">
      <alignment vertical="center"/>
    </xf>
    <xf numFmtId="176" fontId="21" fillId="2" borderId="56" xfId="2" applyNumberFormat="1" applyFont="1" applyFill="1" applyBorder="1" applyAlignment="1">
      <alignment horizontal="right" vertical="center"/>
    </xf>
    <xf numFmtId="0" fontId="15" fillId="2" borderId="66" xfId="0" applyFont="1" applyFill="1" applyBorder="1" applyAlignment="1">
      <alignment vertical="center" shrinkToFit="1"/>
    </xf>
    <xf numFmtId="0" fontId="15" fillId="0" borderId="3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12" fillId="0" borderId="62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6" fillId="0" borderId="45" xfId="0" applyFont="1" applyBorder="1" applyAlignment="1">
      <alignment horizontal="center" vertical="center"/>
    </xf>
    <xf numFmtId="0" fontId="12" fillId="2" borderId="51" xfId="0" applyFont="1" applyFill="1" applyBorder="1" applyAlignment="1">
      <alignment horizontal="left" vertical="center"/>
    </xf>
    <xf numFmtId="0" fontId="12" fillId="2" borderId="52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53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28" fillId="0" borderId="53" xfId="0" applyFont="1" applyBorder="1" applyAlignment="1">
      <alignment horizontal="left" vertical="center"/>
    </xf>
    <xf numFmtId="0" fontId="28" fillId="0" borderId="54" xfId="0" applyFont="1" applyBorder="1" applyAlignment="1">
      <alignment horizontal="left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28" fillId="0" borderId="4" xfId="0" applyFont="1" applyBorder="1" applyAlignment="1">
      <alignment horizontal="left" vertical="center"/>
    </xf>
    <xf numFmtId="0" fontId="28" fillId="0" borderId="45" xfId="0" applyFont="1" applyBorder="1" applyAlignment="1">
      <alignment horizontal="left" vertical="center"/>
    </xf>
    <xf numFmtId="0" fontId="28" fillId="0" borderId="44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 wrapText="1"/>
    </xf>
    <xf numFmtId="0" fontId="28" fillId="0" borderId="53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54" xfId="0" applyFont="1" applyBorder="1" applyAlignment="1">
      <alignment horizontal="left" vertical="center"/>
    </xf>
    <xf numFmtId="0" fontId="12" fillId="0" borderId="58" xfId="0" applyFont="1" applyBorder="1" applyAlignment="1">
      <alignment horizontal="left" vertical="center"/>
    </xf>
    <xf numFmtId="0" fontId="12" fillId="0" borderId="59" xfId="0" applyFont="1" applyBorder="1" applyAlignment="1">
      <alignment horizontal="left" vertical="center"/>
    </xf>
    <xf numFmtId="0" fontId="12" fillId="0" borderId="60" xfId="0" applyFont="1" applyBorder="1" applyAlignment="1">
      <alignment horizontal="left" vertical="center"/>
    </xf>
    <xf numFmtId="0" fontId="24" fillId="0" borderId="45" xfId="0" applyFont="1" applyBorder="1" applyAlignment="1">
      <alignment horizontal="center" vertical="center"/>
    </xf>
    <xf numFmtId="0" fontId="12" fillId="2" borderId="26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12" fillId="0" borderId="39" xfId="0" applyFont="1" applyBorder="1" applyAlignment="1">
      <alignment horizontal="left" vertical="center" wrapText="1"/>
    </xf>
    <xf numFmtId="0" fontId="12" fillId="0" borderId="39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3" xfId="0" applyFont="1" applyBorder="1" applyAlignment="1">
      <alignment horizontal="left" vertical="center" wrapText="1" shrinkToFit="1"/>
    </xf>
  </cellXfs>
  <cellStyles count="4">
    <cellStyle name="桁区切り" xfId="3" builtinId="6"/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&#12510;&#12452;&#12489;&#12521;&#12452;&#12502;\&#20196;&#21644;&#65302;&#24180;&#24230;&#12288;&#23665;&#24418;&#30476;&#20013;&#20307;&#36899;\R6%20&#20250;&#35336;\&#22823;&#20250;&#20250;&#35336;R6\&#30476;&#20013;&#26032;&#20154;&#22823;&#20250;&#27770;&#31639;&#26360;&#27096;&#24335;%20&#25913;&#35330;.xlsx" TargetMode="External"/><Relationship Id="rId1" Type="http://schemas.openxmlformats.org/officeDocument/2006/relationships/externalLinkPath" Target="&#30476;&#20013;&#26032;&#20154;&#22823;&#20250;&#27770;&#31639;&#26360;&#27096;&#24335;%20&#25913;&#3533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南"/>
      <sheetName val="北"/>
      <sheetName val="決勝"/>
      <sheetName val="決算書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3A5A5-78A2-4B77-BF04-3ADDE09B4AF5}">
  <sheetPr>
    <pageSetUpPr fitToPage="1"/>
  </sheetPr>
  <dimension ref="A1:I51"/>
  <sheetViews>
    <sheetView workbookViewId="0"/>
  </sheetViews>
  <sheetFormatPr defaultRowHeight="13.2"/>
  <cols>
    <col min="1" max="1" width="5.44140625" style="2" customWidth="1"/>
    <col min="2" max="2" width="15.44140625" style="2" customWidth="1"/>
    <col min="3" max="4" width="12.6640625" style="2" customWidth="1"/>
    <col min="5" max="5" width="13.33203125" style="2" customWidth="1"/>
    <col min="6" max="6" width="30.6640625" style="76" customWidth="1"/>
    <col min="7" max="7" width="3.44140625" style="2" customWidth="1"/>
    <col min="8" max="8" width="6.44140625" style="2" bestFit="1" customWidth="1"/>
    <col min="9" max="9" width="16.33203125" style="2" bestFit="1" customWidth="1"/>
    <col min="10" max="16384" width="8.88671875" style="2"/>
  </cols>
  <sheetData>
    <row r="1" spans="1:6" ht="16.2">
      <c r="A1" s="1" t="s">
        <v>118</v>
      </c>
      <c r="B1" s="1"/>
      <c r="C1" s="1"/>
      <c r="D1" s="1"/>
      <c r="E1" s="1"/>
      <c r="F1" s="1"/>
    </row>
    <row r="2" spans="1:6" s="4" customFormat="1" ht="6" customHeight="1">
      <c r="A2" s="3"/>
      <c r="B2" s="3"/>
      <c r="C2" s="3"/>
      <c r="D2" s="3"/>
      <c r="E2" s="3"/>
      <c r="F2" s="3"/>
    </row>
    <row r="3" spans="1:6" ht="13.8" thickBot="1">
      <c r="A3" s="5" t="s">
        <v>37</v>
      </c>
      <c r="B3" s="5"/>
      <c r="C3" s="6"/>
      <c r="D3" s="6"/>
      <c r="E3" s="6"/>
      <c r="F3" s="7"/>
    </row>
    <row r="4" spans="1:6" ht="27" customHeight="1" thickBot="1">
      <c r="A4" s="8" t="s">
        <v>39</v>
      </c>
      <c r="B4" s="9"/>
      <c r="C4" s="10" t="s">
        <v>121</v>
      </c>
      <c r="D4" s="10" t="s">
        <v>108</v>
      </c>
      <c r="E4" s="11" t="s">
        <v>44</v>
      </c>
      <c r="F4" s="11" t="s">
        <v>40</v>
      </c>
    </row>
    <row r="5" spans="1:6" ht="15.9" customHeight="1">
      <c r="A5" s="12" t="s">
        <v>0</v>
      </c>
      <c r="B5" s="13"/>
      <c r="C5" s="14">
        <f>SUM(C6:C8)</f>
        <v>0</v>
      </c>
      <c r="D5" s="14">
        <f>SUM(D6:D8)</f>
        <v>6217000</v>
      </c>
      <c r="E5" s="15">
        <f t="shared" ref="E5:E14" si="0">SUM(C5-D5)</f>
        <v>-6217000</v>
      </c>
      <c r="F5" s="16"/>
    </row>
    <row r="6" spans="1:6" ht="15.9" customHeight="1">
      <c r="A6" s="17"/>
      <c r="B6" s="18" t="s">
        <v>1</v>
      </c>
      <c r="C6" s="19"/>
      <c r="D6" s="19">
        <v>680000</v>
      </c>
      <c r="E6" s="20">
        <f t="shared" si="0"/>
        <v>-680000</v>
      </c>
      <c r="F6" s="228" t="s">
        <v>55</v>
      </c>
    </row>
    <row r="7" spans="1:6" ht="15.9" customHeight="1">
      <c r="A7" s="17"/>
      <c r="B7" s="18" t="s">
        <v>2</v>
      </c>
      <c r="C7" s="21"/>
      <c r="D7" s="21">
        <v>3830000</v>
      </c>
      <c r="E7" s="22">
        <f t="shared" si="0"/>
        <v>-3830000</v>
      </c>
      <c r="F7" s="229"/>
    </row>
    <row r="8" spans="1:6" ht="15.9" customHeight="1" thickBot="1">
      <c r="A8" s="23"/>
      <c r="B8" s="24" t="s">
        <v>3</v>
      </c>
      <c r="C8" s="25"/>
      <c r="D8" s="25">
        <v>1707000</v>
      </c>
      <c r="E8" s="26">
        <f t="shared" si="0"/>
        <v>-1707000</v>
      </c>
      <c r="F8" s="27" t="s">
        <v>60</v>
      </c>
    </row>
    <row r="9" spans="1:6" ht="15.9" customHeight="1">
      <c r="A9" s="12" t="s">
        <v>42</v>
      </c>
      <c r="B9" s="13"/>
      <c r="C9" s="14">
        <f>SUM(C10)</f>
        <v>0</v>
      </c>
      <c r="D9" s="14">
        <f>SUM(D10)</f>
        <v>130000</v>
      </c>
      <c r="E9" s="15">
        <f t="shared" si="0"/>
        <v>-130000</v>
      </c>
      <c r="F9" s="16"/>
    </row>
    <row r="10" spans="1:6" ht="15.9" customHeight="1" thickBot="1">
      <c r="A10" s="23"/>
      <c r="B10" s="28" t="s">
        <v>4</v>
      </c>
      <c r="C10" s="25"/>
      <c r="D10" s="25">
        <v>130000</v>
      </c>
      <c r="E10" s="26">
        <f t="shared" si="0"/>
        <v>-130000</v>
      </c>
      <c r="F10" s="27"/>
    </row>
    <row r="11" spans="1:6" ht="15.9" customHeight="1">
      <c r="A11" s="12" t="s">
        <v>43</v>
      </c>
      <c r="B11" s="13"/>
      <c r="C11" s="14">
        <f>SUM(C12:C13)</f>
        <v>0</v>
      </c>
      <c r="D11" s="14">
        <f>SUM(D12:D13)</f>
        <v>765000</v>
      </c>
      <c r="E11" s="15">
        <f t="shared" si="0"/>
        <v>-765000</v>
      </c>
      <c r="F11" s="16"/>
    </row>
    <row r="12" spans="1:6" ht="15.9" customHeight="1">
      <c r="A12" s="29"/>
      <c r="B12" s="18" t="s">
        <v>5</v>
      </c>
      <c r="C12" s="19"/>
      <c r="D12" s="19">
        <v>215000</v>
      </c>
      <c r="E12" s="20">
        <f t="shared" si="0"/>
        <v>-215000</v>
      </c>
      <c r="F12" s="30" t="s">
        <v>54</v>
      </c>
    </row>
    <row r="13" spans="1:6" ht="15.9" customHeight="1" thickBot="1">
      <c r="A13" s="31"/>
      <c r="B13" s="24" t="s">
        <v>24</v>
      </c>
      <c r="C13" s="25"/>
      <c r="D13" s="25">
        <v>550000</v>
      </c>
      <c r="E13" s="26">
        <f t="shared" si="0"/>
        <v>-550000</v>
      </c>
      <c r="F13" s="27" t="s">
        <v>116</v>
      </c>
    </row>
    <row r="14" spans="1:6" ht="15.9" customHeight="1" thickBot="1">
      <c r="A14" s="32" t="s">
        <v>41</v>
      </c>
      <c r="B14" s="33"/>
      <c r="C14" s="34">
        <f>C5+C9+C11</f>
        <v>0</v>
      </c>
      <c r="D14" s="34">
        <f>D5+D9+D11</f>
        <v>7112000</v>
      </c>
      <c r="E14" s="35">
        <f t="shared" si="0"/>
        <v>-7112000</v>
      </c>
      <c r="F14" s="36"/>
    </row>
    <row r="15" spans="1:6" ht="7.2" customHeight="1">
      <c r="A15" s="37"/>
      <c r="B15" s="37"/>
      <c r="C15" s="38"/>
      <c r="D15" s="38"/>
      <c r="E15" s="38"/>
      <c r="F15" s="39"/>
    </row>
    <row r="16" spans="1:6" ht="15.9" customHeight="1" thickBot="1">
      <c r="A16" s="5" t="s">
        <v>38</v>
      </c>
      <c r="B16" s="5"/>
      <c r="C16" s="38"/>
      <c r="D16" s="38"/>
      <c r="E16" s="38"/>
      <c r="F16" s="39"/>
    </row>
    <row r="17" spans="1:6" ht="27" customHeight="1" thickBot="1">
      <c r="A17" s="40" t="s">
        <v>6</v>
      </c>
      <c r="B17" s="41"/>
      <c r="C17" s="10" t="s">
        <v>121</v>
      </c>
      <c r="D17" s="10" t="s">
        <v>108</v>
      </c>
      <c r="E17" s="42" t="s">
        <v>44</v>
      </c>
      <c r="F17" s="43" t="s">
        <v>40</v>
      </c>
    </row>
    <row r="18" spans="1:6" ht="15.9" customHeight="1">
      <c r="A18" s="12" t="s">
        <v>7</v>
      </c>
      <c r="B18" s="13"/>
      <c r="C18" s="44">
        <f>SUM(C19:C28)</f>
        <v>0</v>
      </c>
      <c r="D18" s="44">
        <f>SUM(D19:D28)</f>
        <v>2581000</v>
      </c>
      <c r="E18" s="45">
        <f t="shared" ref="E18:E47" si="1">SUM(C18-D18)</f>
        <v>-2581000</v>
      </c>
      <c r="F18" s="46"/>
    </row>
    <row r="19" spans="1:6" ht="15.9" customHeight="1">
      <c r="A19" s="47"/>
      <c r="B19" s="48" t="s">
        <v>9</v>
      </c>
      <c r="C19" s="19"/>
      <c r="D19" s="19">
        <v>18000</v>
      </c>
      <c r="E19" s="49">
        <f t="shared" si="1"/>
        <v>-18000</v>
      </c>
      <c r="F19" s="50" t="s">
        <v>57</v>
      </c>
    </row>
    <row r="20" spans="1:6" ht="15.9" customHeight="1">
      <c r="A20" s="51"/>
      <c r="B20" s="18" t="s">
        <v>11</v>
      </c>
      <c r="C20" s="19"/>
      <c r="D20" s="19">
        <v>174000</v>
      </c>
      <c r="E20" s="20">
        <f t="shared" si="1"/>
        <v>-174000</v>
      </c>
      <c r="F20" s="30" t="s">
        <v>56</v>
      </c>
    </row>
    <row r="21" spans="1:6" ht="15.9" customHeight="1">
      <c r="A21" s="51"/>
      <c r="B21" s="18" t="s">
        <v>8</v>
      </c>
      <c r="C21" s="19"/>
      <c r="D21" s="19">
        <v>9000</v>
      </c>
      <c r="E21" s="20">
        <f t="shared" si="1"/>
        <v>-9000</v>
      </c>
      <c r="F21" s="30" t="s">
        <v>32</v>
      </c>
    </row>
    <row r="22" spans="1:6" ht="15.9" customHeight="1">
      <c r="A22" s="51"/>
      <c r="B22" s="18" t="s">
        <v>33</v>
      </c>
      <c r="C22" s="19"/>
      <c r="D22" s="19">
        <v>335000</v>
      </c>
      <c r="E22" s="20">
        <f t="shared" si="1"/>
        <v>-335000</v>
      </c>
      <c r="F22" s="30" t="s">
        <v>52</v>
      </c>
    </row>
    <row r="23" spans="1:6" ht="15.9" customHeight="1">
      <c r="A23" s="51"/>
      <c r="B23" s="18" t="s">
        <v>34</v>
      </c>
      <c r="C23" s="52"/>
      <c r="D23" s="52">
        <v>115000</v>
      </c>
      <c r="E23" s="53">
        <f t="shared" si="1"/>
        <v>-115000</v>
      </c>
      <c r="F23" s="30" t="s">
        <v>31</v>
      </c>
    </row>
    <row r="24" spans="1:6" ht="15.9" customHeight="1">
      <c r="A24" s="51"/>
      <c r="B24" s="18" t="s">
        <v>51</v>
      </c>
      <c r="C24" s="19"/>
      <c r="D24" s="19">
        <v>230000</v>
      </c>
      <c r="E24" s="20">
        <f t="shared" si="1"/>
        <v>-230000</v>
      </c>
      <c r="F24" s="30" t="s">
        <v>53</v>
      </c>
    </row>
    <row r="25" spans="1:6" ht="15.9" customHeight="1">
      <c r="A25" s="51"/>
      <c r="B25" s="18" t="s">
        <v>35</v>
      </c>
      <c r="C25" s="19"/>
      <c r="D25" s="19">
        <v>90000</v>
      </c>
      <c r="E25" s="20">
        <f t="shared" si="1"/>
        <v>-90000</v>
      </c>
      <c r="F25" s="30" t="s">
        <v>30</v>
      </c>
    </row>
    <row r="26" spans="1:6" ht="15.9" customHeight="1">
      <c r="A26" s="51"/>
      <c r="B26" s="18" t="s">
        <v>36</v>
      </c>
      <c r="C26" s="54"/>
      <c r="D26" s="54">
        <v>10000</v>
      </c>
      <c r="E26" s="55">
        <f>SUM(C26-D26)</f>
        <v>-10000</v>
      </c>
      <c r="F26" s="30" t="s">
        <v>29</v>
      </c>
    </row>
    <row r="27" spans="1:6" ht="15.9" customHeight="1">
      <c r="A27" s="51"/>
      <c r="B27" s="18" t="s">
        <v>67</v>
      </c>
      <c r="C27" s="54"/>
      <c r="D27" s="54">
        <v>40000</v>
      </c>
      <c r="E27" s="55">
        <f t="shared" si="1"/>
        <v>-40000</v>
      </c>
      <c r="F27" s="30" t="s">
        <v>61</v>
      </c>
    </row>
    <row r="28" spans="1:6" ht="15.9" customHeight="1" thickBot="1">
      <c r="A28" s="51"/>
      <c r="B28" s="56" t="s">
        <v>10</v>
      </c>
      <c r="C28" s="57"/>
      <c r="D28" s="57">
        <v>1560000</v>
      </c>
      <c r="E28" s="58">
        <f t="shared" si="1"/>
        <v>-1560000</v>
      </c>
      <c r="F28" s="59" t="s">
        <v>59</v>
      </c>
    </row>
    <row r="29" spans="1:6" ht="15.9" customHeight="1">
      <c r="A29" s="60" t="s">
        <v>12</v>
      </c>
      <c r="B29" s="61"/>
      <c r="C29" s="14">
        <f>SUM(C30:C45)</f>
        <v>0</v>
      </c>
      <c r="D29" s="14">
        <f>SUM(D30:D45)</f>
        <v>4525000</v>
      </c>
      <c r="E29" s="15">
        <f t="shared" si="1"/>
        <v>-4525000</v>
      </c>
      <c r="F29" s="16"/>
    </row>
    <row r="30" spans="1:6" ht="15.9" customHeight="1">
      <c r="A30" s="62"/>
      <c r="B30" s="18" t="s">
        <v>21</v>
      </c>
      <c r="C30" s="19"/>
      <c r="D30" s="19">
        <v>415000</v>
      </c>
      <c r="E30" s="20">
        <f t="shared" si="1"/>
        <v>-415000</v>
      </c>
      <c r="F30" s="30" t="s">
        <v>23</v>
      </c>
    </row>
    <row r="31" spans="1:6" ht="15.9" customHeight="1">
      <c r="A31" s="62"/>
      <c r="B31" s="18" t="s">
        <v>49</v>
      </c>
      <c r="C31" s="19"/>
      <c r="D31" s="19">
        <v>285000</v>
      </c>
      <c r="E31" s="20">
        <f t="shared" si="1"/>
        <v>-285000</v>
      </c>
      <c r="F31" s="63" t="s">
        <v>26</v>
      </c>
    </row>
    <row r="32" spans="1:6" ht="15.9" customHeight="1">
      <c r="A32" s="62"/>
      <c r="B32" s="64" t="s">
        <v>13</v>
      </c>
      <c r="C32" s="19"/>
      <c r="D32" s="19">
        <v>305000</v>
      </c>
      <c r="E32" s="20">
        <f t="shared" si="1"/>
        <v>-305000</v>
      </c>
      <c r="F32" s="63" t="s">
        <v>26</v>
      </c>
    </row>
    <row r="33" spans="1:9" ht="15.9" customHeight="1">
      <c r="A33" s="62"/>
      <c r="B33" s="18" t="s">
        <v>16</v>
      </c>
      <c r="C33" s="19"/>
      <c r="D33" s="19">
        <v>305000</v>
      </c>
      <c r="E33" s="20">
        <f t="shared" si="1"/>
        <v>-305000</v>
      </c>
      <c r="F33" s="63" t="s">
        <v>26</v>
      </c>
      <c r="I33" s="65"/>
    </row>
    <row r="34" spans="1:9" ht="15.9" customHeight="1">
      <c r="A34" s="62"/>
      <c r="B34" s="56" t="s">
        <v>22</v>
      </c>
      <c r="C34" s="66"/>
      <c r="D34" s="66">
        <v>105000</v>
      </c>
      <c r="E34" s="20">
        <f t="shared" si="1"/>
        <v>-105000</v>
      </c>
      <c r="F34" s="63" t="s">
        <v>26</v>
      </c>
      <c r="I34" s="65"/>
    </row>
    <row r="35" spans="1:9" ht="15.9" customHeight="1">
      <c r="A35" s="62"/>
      <c r="B35" s="18" t="s">
        <v>20</v>
      </c>
      <c r="C35" s="19"/>
      <c r="D35" s="19">
        <v>415000</v>
      </c>
      <c r="E35" s="20">
        <f t="shared" si="1"/>
        <v>-415000</v>
      </c>
      <c r="F35" s="63" t="s">
        <v>27</v>
      </c>
      <c r="I35" s="65"/>
    </row>
    <row r="36" spans="1:9" ht="15.9" customHeight="1">
      <c r="A36" s="62"/>
      <c r="B36" s="18" t="s">
        <v>50</v>
      </c>
      <c r="C36" s="19"/>
      <c r="D36" s="19">
        <v>320000</v>
      </c>
      <c r="E36" s="20">
        <f>SUM(C36-D36)</f>
        <v>-320000</v>
      </c>
      <c r="F36" s="63" t="s">
        <v>26</v>
      </c>
      <c r="I36" s="65"/>
    </row>
    <row r="37" spans="1:9" ht="15.9" customHeight="1">
      <c r="A37" s="62"/>
      <c r="B37" s="18" t="s">
        <v>19</v>
      </c>
      <c r="C37" s="19"/>
      <c r="D37" s="19">
        <v>185000</v>
      </c>
      <c r="E37" s="20">
        <f>SUM(C37-D37)</f>
        <v>-185000</v>
      </c>
      <c r="F37" s="63" t="s">
        <v>26</v>
      </c>
      <c r="I37" s="65"/>
    </row>
    <row r="38" spans="1:9" ht="15.9" customHeight="1">
      <c r="A38" s="62"/>
      <c r="B38" s="18" t="s">
        <v>14</v>
      </c>
      <c r="C38" s="19"/>
      <c r="D38" s="19">
        <v>305000</v>
      </c>
      <c r="E38" s="20">
        <f>SUM(C38-D38)</f>
        <v>-305000</v>
      </c>
      <c r="F38" s="63" t="s">
        <v>26</v>
      </c>
      <c r="I38" s="65"/>
    </row>
    <row r="39" spans="1:9" ht="15.9" customHeight="1">
      <c r="A39" s="62"/>
      <c r="B39" s="18" t="s">
        <v>15</v>
      </c>
      <c r="C39" s="19"/>
      <c r="D39" s="19">
        <v>305000</v>
      </c>
      <c r="E39" s="20">
        <f t="shared" si="1"/>
        <v>-305000</v>
      </c>
      <c r="F39" s="63" t="s">
        <v>26</v>
      </c>
      <c r="I39" s="65"/>
    </row>
    <row r="40" spans="1:9" ht="15.9" customHeight="1">
      <c r="A40" s="62"/>
      <c r="B40" s="18" t="s">
        <v>45</v>
      </c>
      <c r="C40" s="19"/>
      <c r="D40" s="19">
        <v>305000</v>
      </c>
      <c r="E40" s="20">
        <f t="shared" si="1"/>
        <v>-305000</v>
      </c>
      <c r="F40" s="63" t="s">
        <v>26</v>
      </c>
    </row>
    <row r="41" spans="1:9" ht="15.9" customHeight="1">
      <c r="A41" s="62"/>
      <c r="B41" s="18" t="s">
        <v>18</v>
      </c>
      <c r="C41" s="19"/>
      <c r="D41" s="19">
        <v>285000</v>
      </c>
      <c r="E41" s="20">
        <f t="shared" si="1"/>
        <v>-285000</v>
      </c>
      <c r="F41" s="63" t="s">
        <v>26</v>
      </c>
    </row>
    <row r="42" spans="1:9" ht="15.9" customHeight="1">
      <c r="A42" s="62"/>
      <c r="B42" s="18" t="s">
        <v>17</v>
      </c>
      <c r="C42" s="19"/>
      <c r="D42" s="19">
        <v>285000</v>
      </c>
      <c r="E42" s="20">
        <f>SUM(C42-D42)</f>
        <v>-285000</v>
      </c>
      <c r="F42" s="63" t="s">
        <v>26</v>
      </c>
    </row>
    <row r="43" spans="1:9" ht="15.9" customHeight="1">
      <c r="A43" s="62"/>
      <c r="B43" s="18" t="s">
        <v>47</v>
      </c>
      <c r="C43" s="19"/>
      <c r="D43" s="19">
        <v>255000</v>
      </c>
      <c r="E43" s="20">
        <f>SUM(C43-D43)</f>
        <v>-255000</v>
      </c>
      <c r="F43" s="63" t="s">
        <v>26</v>
      </c>
      <c r="G43" s="67"/>
    </row>
    <row r="44" spans="1:9" ht="15.9" customHeight="1">
      <c r="A44" s="62"/>
      <c r="B44" s="18" t="s">
        <v>46</v>
      </c>
      <c r="C44" s="19"/>
      <c r="D44" s="19">
        <v>255000</v>
      </c>
      <c r="E44" s="20">
        <f>SUM(C44-D44)</f>
        <v>-255000</v>
      </c>
      <c r="F44" s="63" t="s">
        <v>26</v>
      </c>
    </row>
    <row r="45" spans="1:9" ht="15.9" customHeight="1" thickBot="1">
      <c r="A45" s="62"/>
      <c r="B45" s="18" t="s">
        <v>48</v>
      </c>
      <c r="C45" s="19"/>
      <c r="D45" s="19">
        <v>195000</v>
      </c>
      <c r="E45" s="68">
        <f t="shared" si="1"/>
        <v>-195000</v>
      </c>
      <c r="F45" s="69" t="s">
        <v>26</v>
      </c>
    </row>
    <row r="46" spans="1:9" ht="15.9" customHeight="1" thickBot="1">
      <c r="A46" s="70" t="s">
        <v>58</v>
      </c>
      <c r="B46" s="71"/>
      <c r="C46" s="14"/>
      <c r="D46" s="14">
        <v>6000</v>
      </c>
      <c r="E46" s="15">
        <f t="shared" si="1"/>
        <v>-6000</v>
      </c>
      <c r="F46" s="72"/>
    </row>
    <row r="47" spans="1:9" ht="15.9" customHeight="1" thickBot="1">
      <c r="A47" s="8" t="s">
        <v>41</v>
      </c>
      <c r="B47" s="9"/>
      <c r="C47" s="73">
        <f>C18+C29+C46</f>
        <v>0</v>
      </c>
      <c r="D47" s="73">
        <f>D18+D29+D46</f>
        <v>7112000</v>
      </c>
      <c r="E47" s="74">
        <f t="shared" si="1"/>
        <v>-7112000</v>
      </c>
      <c r="F47" s="75"/>
    </row>
    <row r="48" spans="1:9" ht="15.9" customHeight="1"/>
    <row r="49" spans="1:6" ht="15.9" customHeight="1">
      <c r="A49" s="2" t="s">
        <v>25</v>
      </c>
    </row>
    <row r="50" spans="1:6" ht="15.9" customHeight="1">
      <c r="B50" s="2" t="s">
        <v>64</v>
      </c>
      <c r="C50" s="77" t="s">
        <v>65</v>
      </c>
      <c r="D50" s="2" t="s">
        <v>63</v>
      </c>
      <c r="E50" s="2" t="s">
        <v>66</v>
      </c>
      <c r="F50" s="2" t="s">
        <v>62</v>
      </c>
    </row>
    <row r="51" spans="1:6" ht="14.4">
      <c r="B51" s="78">
        <f>C14</f>
        <v>0</v>
      </c>
      <c r="C51" s="79"/>
      <c r="D51" s="79">
        <f>C47</f>
        <v>0</v>
      </c>
      <c r="E51" s="79"/>
      <c r="F51" s="80">
        <f>B51-D51</f>
        <v>0</v>
      </c>
    </row>
  </sheetData>
  <mergeCells count="1">
    <mergeCell ref="F6:F7"/>
  </mergeCells>
  <phoneticPr fontId="1"/>
  <printOptions horizontalCentered="1" verticalCentered="1"/>
  <pageMargins left="0.23622047244094491" right="0.23622047244094491" top="0.31496062992125984" bottom="0.27559055118110237" header="0.31496062992125984" footer="0.31496062992125984"/>
  <pageSetup paperSize="9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30511-099B-4F8C-A8A8-F7305671E99D}">
  <sheetPr>
    <tabColor rgb="FFFFFF00"/>
    <pageSetUpPr fitToPage="1"/>
  </sheetPr>
  <dimension ref="A1:O47"/>
  <sheetViews>
    <sheetView workbookViewId="0">
      <selection activeCell="F6" sqref="F6"/>
    </sheetView>
  </sheetViews>
  <sheetFormatPr defaultRowHeight="13.2" outlineLevelCol="1"/>
  <cols>
    <col min="1" max="1" width="4" style="2" customWidth="1"/>
    <col min="2" max="2" width="16.88671875" style="2" customWidth="1"/>
    <col min="3" max="5" width="12.88671875" style="2" customWidth="1"/>
    <col min="6" max="7" width="12.88671875" style="2" customWidth="1" outlineLevel="1"/>
    <col min="8" max="8" width="30.6640625" style="76" customWidth="1"/>
    <col min="9" max="9" width="3.44140625" style="2" customWidth="1"/>
    <col min="10" max="10" width="6.44140625" style="2" bestFit="1" customWidth="1"/>
    <col min="11" max="11" width="16.33203125" style="2" bestFit="1" customWidth="1"/>
    <col min="12" max="16384" width="8.88671875" style="2"/>
  </cols>
  <sheetData>
    <row r="1" spans="1:15" ht="19.2">
      <c r="A1" s="210" t="s">
        <v>120</v>
      </c>
      <c r="B1" s="208"/>
      <c r="C1" s="208"/>
      <c r="D1" s="208"/>
      <c r="E1" s="208"/>
      <c r="F1" s="208"/>
      <c r="G1" s="208"/>
      <c r="H1" s="208"/>
    </row>
    <row r="2" spans="1:15" ht="19.2">
      <c r="A2" s="118"/>
      <c r="B2" s="210" t="s">
        <v>111</v>
      </c>
      <c r="C2" s="81"/>
      <c r="D2" s="81"/>
      <c r="E2" s="81"/>
      <c r="F2" s="81"/>
      <c r="G2" s="81"/>
      <c r="H2" s="81"/>
      <c r="I2" s="173"/>
      <c r="J2" s="173"/>
      <c r="K2" s="173"/>
      <c r="L2" s="173"/>
      <c r="M2" s="173"/>
      <c r="N2" s="173"/>
      <c r="O2" s="173"/>
    </row>
    <row r="3" spans="1:15" s="4" customFormat="1" ht="6" customHeight="1">
      <c r="A3" s="3"/>
      <c r="B3" s="3"/>
      <c r="C3" s="3"/>
      <c r="D3" s="3"/>
      <c r="E3" s="3"/>
      <c r="F3" s="3"/>
      <c r="G3" s="3"/>
      <c r="H3" s="3"/>
    </row>
    <row r="4" spans="1:15" ht="16.2" customHeight="1" thickBot="1">
      <c r="A4" s="211" t="s">
        <v>37</v>
      </c>
      <c r="B4" s="174"/>
      <c r="E4" s="6"/>
      <c r="F4" s="6"/>
      <c r="G4" s="6"/>
      <c r="H4" s="7"/>
    </row>
    <row r="5" spans="1:15" ht="27" customHeight="1" thickBot="1">
      <c r="A5" s="82" t="s">
        <v>39</v>
      </c>
      <c r="B5" s="83"/>
      <c r="C5" s="175" t="s">
        <v>121</v>
      </c>
      <c r="D5" s="176" t="s">
        <v>108</v>
      </c>
      <c r="E5" s="177" t="s">
        <v>44</v>
      </c>
      <c r="F5" s="178" t="s">
        <v>122</v>
      </c>
      <c r="G5" s="179" t="s">
        <v>44</v>
      </c>
      <c r="H5" s="11" t="s">
        <v>40</v>
      </c>
    </row>
    <row r="6" spans="1:15" ht="15.9" customHeight="1">
      <c r="A6" s="180" t="s">
        <v>109</v>
      </c>
      <c r="B6" s="61"/>
      <c r="C6" s="181"/>
      <c r="D6" s="181">
        <v>794250</v>
      </c>
      <c r="E6" s="181">
        <f>SUM(C6-D6)</f>
        <v>-794250</v>
      </c>
      <c r="F6" s="181">
        <v>804250</v>
      </c>
      <c r="G6" s="181">
        <f>C6-F6</f>
        <v>-804250</v>
      </c>
      <c r="H6" s="16"/>
    </row>
    <row r="7" spans="1:15" ht="15.9" customHeight="1">
      <c r="A7" s="182" t="s">
        <v>110</v>
      </c>
      <c r="B7" s="183"/>
      <c r="C7" s="184"/>
      <c r="D7" s="184">
        <v>0</v>
      </c>
      <c r="E7" s="184">
        <f>SUM(C7-D7)</f>
        <v>0</v>
      </c>
      <c r="F7" s="184">
        <v>5</v>
      </c>
      <c r="G7" s="184">
        <f>C7-F7</f>
        <v>-5</v>
      </c>
      <c r="H7" s="46"/>
    </row>
    <row r="8" spans="1:15" ht="15.9" customHeight="1" thickBot="1">
      <c r="A8" s="32" t="s">
        <v>41</v>
      </c>
      <c r="B8" s="33"/>
      <c r="C8" s="185">
        <f>C6+C7</f>
        <v>0</v>
      </c>
      <c r="D8" s="185">
        <f t="shared" ref="D8:E8" si="0">D6+D7</f>
        <v>794250</v>
      </c>
      <c r="E8" s="185">
        <f t="shared" si="0"/>
        <v>-794250</v>
      </c>
      <c r="F8" s="185">
        <f>SUM(F6:F7)</f>
        <v>804255</v>
      </c>
      <c r="G8" s="185">
        <f>SUM(G6:G7)</f>
        <v>-804255</v>
      </c>
      <c r="H8" s="36"/>
    </row>
    <row r="9" spans="1:15" ht="7.2" customHeight="1">
      <c r="A9" s="37"/>
      <c r="B9" s="37"/>
      <c r="C9" s="186"/>
      <c r="D9" s="186"/>
      <c r="E9" s="186"/>
      <c r="F9" s="186"/>
      <c r="G9" s="186"/>
      <c r="H9" s="39"/>
    </row>
    <row r="10" spans="1:15" ht="15.9" customHeight="1" thickBot="1">
      <c r="A10" s="5" t="s">
        <v>38</v>
      </c>
      <c r="B10" s="5"/>
      <c r="C10" s="186"/>
      <c r="D10" s="186"/>
      <c r="E10" s="186"/>
      <c r="F10" s="186"/>
      <c r="G10" s="186"/>
      <c r="H10" s="39"/>
    </row>
    <row r="11" spans="1:15" ht="27" customHeight="1" thickBot="1">
      <c r="A11" s="40" t="s">
        <v>6</v>
      </c>
      <c r="B11" s="41"/>
      <c r="C11" s="175" t="s">
        <v>121</v>
      </c>
      <c r="D11" s="176" t="s">
        <v>108</v>
      </c>
      <c r="E11" s="187" t="s">
        <v>44</v>
      </c>
      <c r="F11" s="188" t="s">
        <v>122</v>
      </c>
      <c r="G11" s="189" t="s">
        <v>44</v>
      </c>
      <c r="H11" s="43" t="s">
        <v>40</v>
      </c>
    </row>
    <row r="12" spans="1:15" ht="15.9" customHeight="1">
      <c r="A12" s="60" t="s">
        <v>7</v>
      </c>
      <c r="B12" s="87"/>
      <c r="C12" s="190"/>
      <c r="D12" s="190">
        <f>SUM(D13:D20)</f>
        <v>232750</v>
      </c>
      <c r="E12" s="190">
        <f t="shared" ref="E12:E41" si="1">SUM(C12-D12)</f>
        <v>-232750</v>
      </c>
      <c r="F12" s="181">
        <f>SUM(F13:F20)</f>
        <v>0</v>
      </c>
      <c r="G12" s="181">
        <f>C12-F12</f>
        <v>0</v>
      </c>
      <c r="H12" s="46"/>
    </row>
    <row r="13" spans="1:15" ht="15.9" customHeight="1">
      <c r="A13" s="47"/>
      <c r="B13" s="48" t="s">
        <v>9</v>
      </c>
      <c r="C13" s="191"/>
      <c r="D13" s="191">
        <v>12000</v>
      </c>
      <c r="E13" s="192">
        <f t="shared" si="1"/>
        <v>-12000</v>
      </c>
      <c r="F13" s="193"/>
      <c r="G13" s="193">
        <f t="shared" ref="G13:G41" si="2">C13-F13</f>
        <v>0</v>
      </c>
      <c r="H13" s="50" t="s">
        <v>57</v>
      </c>
      <c r="M13" s="209"/>
    </row>
    <row r="14" spans="1:15" ht="15.9" customHeight="1">
      <c r="A14" s="51"/>
      <c r="B14" s="18" t="s">
        <v>11</v>
      </c>
      <c r="C14" s="191"/>
      <c r="D14" s="191">
        <v>50000</v>
      </c>
      <c r="E14" s="191">
        <f t="shared" si="1"/>
        <v>-50000</v>
      </c>
      <c r="F14" s="191"/>
      <c r="G14" s="191">
        <f t="shared" si="2"/>
        <v>0</v>
      </c>
      <c r="H14" s="30" t="s">
        <v>56</v>
      </c>
    </row>
    <row r="15" spans="1:15" ht="15.9" customHeight="1">
      <c r="A15" s="51"/>
      <c r="B15" s="18" t="s">
        <v>8</v>
      </c>
      <c r="C15" s="191"/>
      <c r="D15" s="191">
        <v>30000</v>
      </c>
      <c r="E15" s="191">
        <f t="shared" si="1"/>
        <v>-30000</v>
      </c>
      <c r="F15" s="191"/>
      <c r="G15" s="191">
        <f t="shared" si="2"/>
        <v>0</v>
      </c>
      <c r="H15" s="30" t="s">
        <v>32</v>
      </c>
    </row>
    <row r="16" spans="1:15" ht="15.9" customHeight="1">
      <c r="A16" s="51"/>
      <c r="B16" s="18" t="s">
        <v>33</v>
      </c>
      <c r="C16" s="191"/>
      <c r="D16" s="191">
        <v>54750</v>
      </c>
      <c r="E16" s="191">
        <f t="shared" si="1"/>
        <v>-54750</v>
      </c>
      <c r="F16" s="191"/>
      <c r="G16" s="191">
        <f t="shared" si="2"/>
        <v>0</v>
      </c>
      <c r="H16" s="30" t="s">
        <v>52</v>
      </c>
    </row>
    <row r="17" spans="1:11" ht="15.9" customHeight="1">
      <c r="A17" s="51"/>
      <c r="B17" s="18" t="s">
        <v>34</v>
      </c>
      <c r="C17" s="194"/>
      <c r="D17" s="194">
        <v>10000</v>
      </c>
      <c r="E17" s="195">
        <f t="shared" si="1"/>
        <v>-10000</v>
      </c>
      <c r="F17" s="195"/>
      <c r="G17" s="195">
        <f t="shared" si="2"/>
        <v>0</v>
      </c>
      <c r="H17" s="30" t="s">
        <v>31</v>
      </c>
    </row>
    <row r="18" spans="1:11" ht="15.9" customHeight="1">
      <c r="A18" s="51"/>
      <c r="B18" s="18" t="s">
        <v>51</v>
      </c>
      <c r="C18" s="191"/>
      <c r="D18" s="191">
        <v>36000</v>
      </c>
      <c r="E18" s="191">
        <f t="shared" si="1"/>
        <v>-36000</v>
      </c>
      <c r="F18" s="191"/>
      <c r="G18" s="191">
        <f t="shared" si="2"/>
        <v>0</v>
      </c>
      <c r="H18" s="30" t="s">
        <v>53</v>
      </c>
    </row>
    <row r="19" spans="1:11" ht="15.9" customHeight="1">
      <c r="A19" s="51"/>
      <c r="B19" s="18" t="s">
        <v>35</v>
      </c>
      <c r="C19" s="191"/>
      <c r="D19" s="191">
        <v>30000</v>
      </c>
      <c r="E19" s="191">
        <f t="shared" si="1"/>
        <v>-30000</v>
      </c>
      <c r="F19" s="191"/>
      <c r="G19" s="191">
        <f t="shared" si="2"/>
        <v>0</v>
      </c>
      <c r="H19" s="30" t="s">
        <v>30</v>
      </c>
    </row>
    <row r="20" spans="1:11" ht="15.9" customHeight="1">
      <c r="A20" s="196"/>
      <c r="B20" s="18" t="s">
        <v>36</v>
      </c>
      <c r="C20" s="197"/>
      <c r="D20" s="197">
        <v>10000</v>
      </c>
      <c r="E20" s="197">
        <f t="shared" si="1"/>
        <v>-10000</v>
      </c>
      <c r="F20" s="197"/>
      <c r="G20" s="197">
        <f t="shared" si="2"/>
        <v>0</v>
      </c>
      <c r="H20" s="30" t="s">
        <v>29</v>
      </c>
    </row>
    <row r="21" spans="1:11" ht="15.9" customHeight="1">
      <c r="A21" s="198"/>
      <c r="B21" s="18" t="s">
        <v>67</v>
      </c>
      <c r="C21" s="197">
        <v>0</v>
      </c>
      <c r="D21" s="197">
        <v>0</v>
      </c>
      <c r="E21" s="197">
        <f t="shared" si="1"/>
        <v>0</v>
      </c>
      <c r="F21" s="197">
        <v>0</v>
      </c>
      <c r="G21" s="197">
        <f t="shared" si="2"/>
        <v>0</v>
      </c>
      <c r="H21" s="30" t="s">
        <v>61</v>
      </c>
    </row>
    <row r="22" spans="1:11" ht="15.9" customHeight="1" thickBot="1">
      <c r="A22" s="199"/>
      <c r="B22" s="24" t="s">
        <v>10</v>
      </c>
      <c r="C22" s="185">
        <v>0</v>
      </c>
      <c r="D22" s="185">
        <v>0</v>
      </c>
      <c r="E22" s="185">
        <f t="shared" si="1"/>
        <v>0</v>
      </c>
      <c r="F22" s="185">
        <v>0</v>
      </c>
      <c r="G22" s="185">
        <f t="shared" si="2"/>
        <v>0</v>
      </c>
      <c r="H22" s="27" t="s">
        <v>59</v>
      </c>
    </row>
    <row r="23" spans="1:11" ht="15.9" customHeight="1">
      <c r="A23" s="60" t="s">
        <v>181</v>
      </c>
      <c r="B23" s="61"/>
      <c r="C23" s="181"/>
      <c r="D23" s="181">
        <v>560000</v>
      </c>
      <c r="E23" s="181">
        <f t="shared" si="1"/>
        <v>-560000</v>
      </c>
      <c r="F23" s="181">
        <f>SUM(F24:F39)</f>
        <v>0</v>
      </c>
      <c r="G23" s="181">
        <f t="shared" si="2"/>
        <v>0</v>
      </c>
      <c r="H23" s="16"/>
    </row>
    <row r="24" spans="1:11" ht="15.9" customHeight="1">
      <c r="A24" s="62"/>
      <c r="B24" s="18" t="s">
        <v>21</v>
      </c>
      <c r="C24" s="191"/>
      <c r="D24" s="191">
        <v>0</v>
      </c>
      <c r="E24" s="191">
        <f t="shared" si="1"/>
        <v>0</v>
      </c>
      <c r="F24" s="191">
        <f t="shared" ref="F24:F39" si="3">C24</f>
        <v>0</v>
      </c>
      <c r="G24" s="191">
        <f t="shared" si="2"/>
        <v>0</v>
      </c>
      <c r="H24" s="30" t="s">
        <v>23</v>
      </c>
    </row>
    <row r="25" spans="1:11" ht="15.9" customHeight="1">
      <c r="A25" s="62"/>
      <c r="B25" s="18" t="s">
        <v>49</v>
      </c>
      <c r="C25" s="191"/>
      <c r="D25" s="191">
        <v>10000</v>
      </c>
      <c r="E25" s="191">
        <f t="shared" si="1"/>
        <v>-10000</v>
      </c>
      <c r="F25" s="191">
        <f t="shared" si="3"/>
        <v>0</v>
      </c>
      <c r="G25" s="191">
        <f t="shared" si="2"/>
        <v>0</v>
      </c>
      <c r="H25" s="63" t="s">
        <v>26</v>
      </c>
    </row>
    <row r="26" spans="1:11" ht="15.9" customHeight="1">
      <c r="A26" s="62"/>
      <c r="B26" s="64" t="s">
        <v>13</v>
      </c>
      <c r="C26" s="191"/>
      <c r="D26" s="191">
        <v>0</v>
      </c>
      <c r="E26" s="191">
        <f t="shared" si="1"/>
        <v>0</v>
      </c>
      <c r="F26" s="191">
        <f t="shared" si="3"/>
        <v>0</v>
      </c>
      <c r="G26" s="191">
        <f t="shared" si="2"/>
        <v>0</v>
      </c>
      <c r="H26" s="63" t="s">
        <v>26</v>
      </c>
    </row>
    <row r="27" spans="1:11" ht="15.9" customHeight="1">
      <c r="A27" s="62"/>
      <c r="B27" s="18" t="s">
        <v>16</v>
      </c>
      <c r="C27" s="191"/>
      <c r="D27" s="191">
        <v>0</v>
      </c>
      <c r="E27" s="191">
        <f t="shared" si="1"/>
        <v>0</v>
      </c>
      <c r="F27" s="191">
        <f t="shared" si="3"/>
        <v>0</v>
      </c>
      <c r="G27" s="191">
        <f t="shared" si="2"/>
        <v>0</v>
      </c>
      <c r="H27" s="63" t="s">
        <v>26</v>
      </c>
      <c r="K27" s="65"/>
    </row>
    <row r="28" spans="1:11" ht="15.9" customHeight="1">
      <c r="A28" s="62"/>
      <c r="B28" s="56" t="s">
        <v>22</v>
      </c>
      <c r="C28" s="201"/>
      <c r="D28" s="201">
        <v>0</v>
      </c>
      <c r="E28" s="191">
        <f t="shared" si="1"/>
        <v>0</v>
      </c>
      <c r="F28" s="191">
        <f t="shared" si="3"/>
        <v>0</v>
      </c>
      <c r="G28" s="191">
        <f t="shared" si="2"/>
        <v>0</v>
      </c>
      <c r="H28" s="63" t="s">
        <v>26</v>
      </c>
      <c r="K28" s="65"/>
    </row>
    <row r="29" spans="1:11" ht="15.9" customHeight="1">
      <c r="A29" s="62"/>
      <c r="B29" s="18" t="s">
        <v>20</v>
      </c>
      <c r="C29" s="191"/>
      <c r="D29" s="191">
        <v>0</v>
      </c>
      <c r="E29" s="191">
        <f t="shared" si="1"/>
        <v>0</v>
      </c>
      <c r="F29" s="191">
        <f t="shared" si="3"/>
        <v>0</v>
      </c>
      <c r="G29" s="191">
        <f t="shared" si="2"/>
        <v>0</v>
      </c>
      <c r="H29" s="63" t="s">
        <v>27</v>
      </c>
      <c r="K29" s="65"/>
    </row>
    <row r="30" spans="1:11" ht="15.9" customHeight="1">
      <c r="A30" s="62"/>
      <c r="B30" s="18" t="s">
        <v>50</v>
      </c>
      <c r="C30" s="191"/>
      <c r="D30" s="191">
        <v>0</v>
      </c>
      <c r="E30" s="191">
        <f t="shared" si="1"/>
        <v>0</v>
      </c>
      <c r="F30" s="191">
        <f t="shared" si="3"/>
        <v>0</v>
      </c>
      <c r="G30" s="191">
        <f t="shared" si="2"/>
        <v>0</v>
      </c>
      <c r="H30" s="63" t="s">
        <v>26</v>
      </c>
      <c r="K30" s="65"/>
    </row>
    <row r="31" spans="1:11" ht="15.9" customHeight="1">
      <c r="A31" s="62"/>
      <c r="B31" s="18" t="s">
        <v>19</v>
      </c>
      <c r="C31" s="191"/>
      <c r="D31" s="191">
        <v>0</v>
      </c>
      <c r="E31" s="191">
        <f t="shared" si="1"/>
        <v>0</v>
      </c>
      <c r="F31" s="191">
        <f t="shared" si="3"/>
        <v>0</v>
      </c>
      <c r="G31" s="191">
        <f t="shared" si="2"/>
        <v>0</v>
      </c>
      <c r="H31" s="63" t="s">
        <v>26</v>
      </c>
      <c r="K31" s="65"/>
    </row>
    <row r="32" spans="1:11" ht="15.9" customHeight="1">
      <c r="A32" s="62"/>
      <c r="B32" s="18" t="s">
        <v>14</v>
      </c>
      <c r="C32" s="191"/>
      <c r="D32" s="191">
        <v>0</v>
      </c>
      <c r="E32" s="191">
        <f t="shared" si="1"/>
        <v>0</v>
      </c>
      <c r="F32" s="191">
        <f t="shared" si="3"/>
        <v>0</v>
      </c>
      <c r="G32" s="191">
        <f t="shared" si="2"/>
        <v>0</v>
      </c>
      <c r="H32" s="63" t="s">
        <v>26</v>
      </c>
      <c r="K32" s="65"/>
    </row>
    <row r="33" spans="1:11" ht="15.9" customHeight="1">
      <c r="A33" s="62"/>
      <c r="B33" s="18" t="s">
        <v>15</v>
      </c>
      <c r="C33" s="191"/>
      <c r="D33" s="191">
        <v>0</v>
      </c>
      <c r="E33" s="191">
        <f t="shared" si="1"/>
        <v>0</v>
      </c>
      <c r="F33" s="191">
        <f t="shared" si="3"/>
        <v>0</v>
      </c>
      <c r="G33" s="191">
        <f t="shared" si="2"/>
        <v>0</v>
      </c>
      <c r="H33" s="63" t="s">
        <v>26</v>
      </c>
      <c r="K33" s="65"/>
    </row>
    <row r="34" spans="1:11" ht="15.9" customHeight="1">
      <c r="A34" s="62"/>
      <c r="B34" s="18" t="s">
        <v>45</v>
      </c>
      <c r="C34" s="191"/>
      <c r="D34" s="191">
        <v>305000</v>
      </c>
      <c r="E34" s="191">
        <f t="shared" si="1"/>
        <v>-305000</v>
      </c>
      <c r="F34" s="191">
        <f t="shared" si="3"/>
        <v>0</v>
      </c>
      <c r="G34" s="191">
        <f t="shared" si="2"/>
        <v>0</v>
      </c>
      <c r="H34" s="63" t="s">
        <v>26</v>
      </c>
    </row>
    <row r="35" spans="1:11" ht="15.9" customHeight="1">
      <c r="A35" s="62"/>
      <c r="B35" s="18" t="s">
        <v>18</v>
      </c>
      <c r="C35" s="191"/>
      <c r="D35" s="191">
        <v>0</v>
      </c>
      <c r="E35" s="191">
        <f t="shared" si="1"/>
        <v>0</v>
      </c>
      <c r="F35" s="191">
        <f t="shared" si="3"/>
        <v>0</v>
      </c>
      <c r="G35" s="191">
        <f t="shared" si="2"/>
        <v>0</v>
      </c>
      <c r="H35" s="63" t="s">
        <v>26</v>
      </c>
    </row>
    <row r="36" spans="1:11" ht="15.9" customHeight="1">
      <c r="A36" s="62"/>
      <c r="B36" s="18" t="s">
        <v>17</v>
      </c>
      <c r="C36" s="191"/>
      <c r="D36" s="191">
        <v>0</v>
      </c>
      <c r="E36" s="191">
        <f t="shared" si="1"/>
        <v>0</v>
      </c>
      <c r="F36" s="191">
        <f t="shared" si="3"/>
        <v>0</v>
      </c>
      <c r="G36" s="191">
        <f t="shared" si="2"/>
        <v>0</v>
      </c>
      <c r="H36" s="63" t="s">
        <v>26</v>
      </c>
    </row>
    <row r="37" spans="1:11" ht="15.9" customHeight="1">
      <c r="A37" s="62"/>
      <c r="B37" s="18" t="s">
        <v>47</v>
      </c>
      <c r="C37" s="191"/>
      <c r="D37" s="191">
        <v>255000</v>
      </c>
      <c r="E37" s="191">
        <f t="shared" si="1"/>
        <v>-255000</v>
      </c>
      <c r="F37" s="191">
        <f t="shared" si="3"/>
        <v>0</v>
      </c>
      <c r="G37" s="191">
        <f t="shared" si="2"/>
        <v>0</v>
      </c>
      <c r="H37" s="63" t="s">
        <v>26</v>
      </c>
      <c r="I37" s="67"/>
    </row>
    <row r="38" spans="1:11" ht="15.9" customHeight="1">
      <c r="A38" s="62"/>
      <c r="B38" s="18" t="s">
        <v>46</v>
      </c>
      <c r="C38" s="191"/>
      <c r="D38" s="191">
        <v>255000</v>
      </c>
      <c r="E38" s="191">
        <f t="shared" si="1"/>
        <v>-255000</v>
      </c>
      <c r="F38" s="191">
        <f t="shared" si="3"/>
        <v>0</v>
      </c>
      <c r="G38" s="191">
        <f t="shared" si="2"/>
        <v>0</v>
      </c>
      <c r="H38" s="63" t="s">
        <v>26</v>
      </c>
    </row>
    <row r="39" spans="1:11" ht="15.9" customHeight="1" thickBot="1">
      <c r="A39" s="62"/>
      <c r="B39" s="18" t="s">
        <v>48</v>
      </c>
      <c r="C39" s="191"/>
      <c r="D39" s="191">
        <v>0</v>
      </c>
      <c r="E39" s="201">
        <f t="shared" si="1"/>
        <v>0</v>
      </c>
      <c r="F39" s="201">
        <f t="shared" si="3"/>
        <v>0</v>
      </c>
      <c r="G39" s="201">
        <f t="shared" si="2"/>
        <v>0</v>
      </c>
      <c r="H39" s="69" t="s">
        <v>26</v>
      </c>
    </row>
    <row r="40" spans="1:11" ht="15.9" customHeight="1" thickBot="1">
      <c r="A40" s="70" t="s">
        <v>58</v>
      </c>
      <c r="B40" s="71"/>
      <c r="C40" s="181"/>
      <c r="D40" s="181">
        <v>1500</v>
      </c>
      <c r="E40" s="181">
        <f t="shared" si="1"/>
        <v>-1500</v>
      </c>
      <c r="F40" s="190"/>
      <c r="G40" s="190">
        <f>C40-F40</f>
        <v>0</v>
      </c>
      <c r="H40" s="72"/>
    </row>
    <row r="41" spans="1:11" ht="15.9" customHeight="1" thickBot="1">
      <c r="A41" s="8" t="s">
        <v>41</v>
      </c>
      <c r="B41" s="9"/>
      <c r="C41" s="202">
        <f>C12+C23+C40</f>
        <v>0</v>
      </c>
      <c r="D41" s="202">
        <f>D12+D23+D40</f>
        <v>794250</v>
      </c>
      <c r="E41" s="202">
        <f t="shared" si="1"/>
        <v>-794250</v>
      </c>
      <c r="F41" s="202">
        <f>F12+F23+F40</f>
        <v>0</v>
      </c>
      <c r="G41" s="202">
        <f t="shared" si="2"/>
        <v>0</v>
      </c>
      <c r="H41" s="75"/>
    </row>
    <row r="42" spans="1:11" ht="10.199999999999999" customHeight="1"/>
    <row r="43" spans="1:11" ht="15.9" customHeight="1">
      <c r="A43" s="2" t="s">
        <v>25</v>
      </c>
      <c r="C43" s="2" t="s">
        <v>64</v>
      </c>
      <c r="D43" s="77" t="s">
        <v>65</v>
      </c>
      <c r="E43" s="2" t="s">
        <v>63</v>
      </c>
      <c r="F43" s="2" t="s">
        <v>66</v>
      </c>
      <c r="G43" s="2" t="s">
        <v>62</v>
      </c>
      <c r="H43" s="2"/>
    </row>
    <row r="44" spans="1:11" ht="15.9" customHeight="1">
      <c r="C44" s="78">
        <f>F8</f>
        <v>804255</v>
      </c>
      <c r="D44" s="79"/>
      <c r="E44" s="79">
        <f>F41</f>
        <v>0</v>
      </c>
      <c r="F44" s="79"/>
      <c r="G44" s="203">
        <f>C44-E44</f>
        <v>804255</v>
      </c>
      <c r="H44" s="203"/>
    </row>
    <row r="46" spans="1:11" s="4" customFormat="1" ht="21" customHeight="1">
      <c r="B46" s="204" t="s">
        <v>123</v>
      </c>
      <c r="C46" s="170"/>
      <c r="D46" s="205" t="s">
        <v>167</v>
      </c>
      <c r="E46" s="170"/>
      <c r="F46" s="205" t="s">
        <v>178</v>
      </c>
      <c r="G46" s="170"/>
      <c r="H46" s="205" t="s">
        <v>168</v>
      </c>
    </row>
    <row r="47" spans="1:11" s="206" customFormat="1" ht="21" customHeight="1">
      <c r="F47" s="207" t="s">
        <v>179</v>
      </c>
      <c r="G47" s="172"/>
      <c r="H47" s="172"/>
    </row>
  </sheetData>
  <phoneticPr fontId="2"/>
  <printOptions horizontalCentered="1" verticalCentered="1"/>
  <pageMargins left="0.23622047244094491" right="0.23622047244094491" top="0.31496062992125984" bottom="0.27559055118110237" header="0.31496062992125984" footer="0.31496062992125984"/>
  <pageSetup paperSize="9" scale="87" orientation="portrait" cellComments="asDisplayed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D4230-DA69-461D-9EFB-914185B461A4}">
  <sheetPr>
    <tabColor rgb="FFFFFF00"/>
    <pageSetUpPr fitToPage="1"/>
  </sheetPr>
  <dimension ref="A1:O47"/>
  <sheetViews>
    <sheetView workbookViewId="0">
      <selection activeCell="F6" sqref="F6"/>
    </sheetView>
  </sheetViews>
  <sheetFormatPr defaultRowHeight="13.2" outlineLevelCol="1"/>
  <cols>
    <col min="1" max="1" width="4" style="2" customWidth="1"/>
    <col min="2" max="2" width="17" style="2" customWidth="1"/>
    <col min="3" max="5" width="12.88671875" style="2" customWidth="1"/>
    <col min="6" max="7" width="12.88671875" style="2" customWidth="1" outlineLevel="1"/>
    <col min="8" max="8" width="30.6640625" style="76" customWidth="1"/>
    <col min="9" max="9" width="3.44140625" style="2" customWidth="1"/>
    <col min="10" max="10" width="6.44140625" style="2" bestFit="1" customWidth="1"/>
    <col min="11" max="11" width="16.33203125" style="2" bestFit="1" customWidth="1"/>
    <col min="12" max="16384" width="8.88671875" style="2"/>
  </cols>
  <sheetData>
    <row r="1" spans="1:15" ht="19.2">
      <c r="A1" s="210" t="s">
        <v>120</v>
      </c>
      <c r="B1" s="208"/>
      <c r="C1" s="208"/>
      <c r="D1" s="208"/>
      <c r="E1" s="208"/>
      <c r="F1" s="208"/>
      <c r="G1" s="208"/>
      <c r="H1" s="208"/>
    </row>
    <row r="2" spans="1:15" ht="19.2">
      <c r="A2" s="118"/>
      <c r="B2" s="210" t="s">
        <v>112</v>
      </c>
      <c r="C2" s="81"/>
      <c r="D2" s="81"/>
      <c r="E2" s="81"/>
      <c r="F2" s="81"/>
      <c r="G2" s="81"/>
      <c r="H2" s="81"/>
      <c r="I2" s="173"/>
      <c r="J2" s="173"/>
      <c r="K2" s="173"/>
      <c r="L2" s="173"/>
      <c r="M2" s="173"/>
      <c r="N2" s="173"/>
      <c r="O2" s="173"/>
    </row>
    <row r="3" spans="1:15" s="4" customFormat="1" ht="6" customHeight="1">
      <c r="A3" s="3"/>
      <c r="B3" s="3"/>
      <c r="C3" s="3"/>
      <c r="D3" s="3"/>
      <c r="E3" s="3"/>
      <c r="F3" s="3"/>
      <c r="G3" s="3"/>
      <c r="H3" s="3"/>
    </row>
    <row r="4" spans="1:15" ht="16.2" customHeight="1" thickBot="1">
      <c r="A4" s="211" t="s">
        <v>37</v>
      </c>
      <c r="B4" s="174"/>
      <c r="E4" s="6"/>
      <c r="F4" s="6"/>
      <c r="G4" s="6"/>
      <c r="H4" s="7"/>
    </row>
    <row r="5" spans="1:15" ht="27" customHeight="1" thickBot="1">
      <c r="A5" s="82" t="s">
        <v>39</v>
      </c>
      <c r="B5" s="83"/>
      <c r="C5" s="175" t="s">
        <v>121</v>
      </c>
      <c r="D5" s="176" t="s">
        <v>108</v>
      </c>
      <c r="E5" s="177" t="s">
        <v>44</v>
      </c>
      <c r="F5" s="178" t="s">
        <v>122</v>
      </c>
      <c r="G5" s="179" t="s">
        <v>44</v>
      </c>
      <c r="H5" s="11" t="s">
        <v>40</v>
      </c>
    </row>
    <row r="6" spans="1:15" ht="15.9" customHeight="1">
      <c r="A6" s="180" t="s">
        <v>109</v>
      </c>
      <c r="B6" s="61"/>
      <c r="C6" s="181"/>
      <c r="D6" s="181">
        <v>1084250</v>
      </c>
      <c r="E6" s="181">
        <f>SUM(C6-D6)</f>
        <v>-1084250</v>
      </c>
      <c r="F6" s="181">
        <f>C6</f>
        <v>0</v>
      </c>
      <c r="G6" s="181">
        <f>C6-F6</f>
        <v>0</v>
      </c>
      <c r="H6" s="16"/>
    </row>
    <row r="7" spans="1:15" ht="15.9" customHeight="1">
      <c r="A7" s="182" t="s">
        <v>110</v>
      </c>
      <c r="B7" s="183"/>
      <c r="C7" s="184"/>
      <c r="D7" s="184">
        <v>0</v>
      </c>
      <c r="E7" s="184">
        <f>SUM(C7-D7)</f>
        <v>0</v>
      </c>
      <c r="F7" s="184">
        <v>0</v>
      </c>
      <c r="G7" s="184">
        <f>C7-F7</f>
        <v>0</v>
      </c>
      <c r="H7" s="46"/>
    </row>
    <row r="8" spans="1:15" ht="15.9" customHeight="1" thickBot="1">
      <c r="A8" s="32" t="s">
        <v>41</v>
      </c>
      <c r="B8" s="33"/>
      <c r="C8" s="185">
        <f>C6+C7</f>
        <v>0</v>
      </c>
      <c r="D8" s="185">
        <f t="shared" ref="D8:E8" si="0">D6+D7</f>
        <v>1084250</v>
      </c>
      <c r="E8" s="185">
        <f t="shared" si="0"/>
        <v>-1084250</v>
      </c>
      <c r="F8" s="185">
        <f>SUM(F6:F7)</f>
        <v>0</v>
      </c>
      <c r="G8" s="185">
        <f>SUM(G6:G7)</f>
        <v>0</v>
      </c>
      <c r="H8" s="36"/>
    </row>
    <row r="9" spans="1:15" ht="7.2" customHeight="1">
      <c r="A9" s="37"/>
      <c r="B9" s="37"/>
      <c r="C9" s="186"/>
      <c r="D9" s="186"/>
      <c r="E9" s="186"/>
      <c r="F9" s="186"/>
      <c r="G9" s="186"/>
      <c r="H9" s="39"/>
    </row>
    <row r="10" spans="1:15" ht="15.9" customHeight="1" thickBot="1">
      <c r="A10" s="5" t="s">
        <v>38</v>
      </c>
      <c r="B10" s="5"/>
      <c r="C10" s="186"/>
      <c r="D10" s="186"/>
      <c r="E10" s="186"/>
      <c r="F10" s="186"/>
      <c r="G10" s="186"/>
      <c r="H10" s="39"/>
    </row>
    <row r="11" spans="1:15" ht="27" customHeight="1" thickBot="1">
      <c r="A11" s="40" t="s">
        <v>6</v>
      </c>
      <c r="B11" s="41"/>
      <c r="C11" s="175" t="s">
        <v>121</v>
      </c>
      <c r="D11" s="176" t="s">
        <v>108</v>
      </c>
      <c r="E11" s="187" t="s">
        <v>44</v>
      </c>
      <c r="F11" s="188" t="s">
        <v>122</v>
      </c>
      <c r="G11" s="189" t="s">
        <v>44</v>
      </c>
      <c r="H11" s="43" t="s">
        <v>40</v>
      </c>
    </row>
    <row r="12" spans="1:15" ht="15.9" customHeight="1">
      <c r="A12" s="60" t="s">
        <v>7</v>
      </c>
      <c r="B12" s="87"/>
      <c r="C12" s="190"/>
      <c r="D12" s="190">
        <v>237750</v>
      </c>
      <c r="E12" s="190">
        <f t="shared" ref="E12:E41" si="1">SUM(C12-D12)</f>
        <v>-237750</v>
      </c>
      <c r="F12" s="181">
        <f>SUM(F13:F20)</f>
        <v>0</v>
      </c>
      <c r="G12" s="181">
        <f>C12-F12</f>
        <v>0</v>
      </c>
      <c r="H12" s="46"/>
    </row>
    <row r="13" spans="1:15" ht="15.9" customHeight="1">
      <c r="A13" s="47"/>
      <c r="B13" s="48" t="s">
        <v>9</v>
      </c>
      <c r="C13" s="191"/>
      <c r="D13" s="191">
        <v>20000</v>
      </c>
      <c r="E13" s="192">
        <f t="shared" si="1"/>
        <v>-20000</v>
      </c>
      <c r="F13" s="193"/>
      <c r="G13" s="193">
        <f t="shared" ref="G13:G41" si="2">C13-F13</f>
        <v>0</v>
      </c>
      <c r="H13" s="50" t="s">
        <v>57</v>
      </c>
      <c r="M13" s="209"/>
    </row>
    <row r="14" spans="1:15" ht="15.9" customHeight="1">
      <c r="A14" s="51"/>
      <c r="B14" s="18" t="s">
        <v>11</v>
      </c>
      <c r="C14" s="191"/>
      <c r="D14" s="191">
        <v>45000</v>
      </c>
      <c r="E14" s="191">
        <f t="shared" si="1"/>
        <v>-45000</v>
      </c>
      <c r="F14" s="191"/>
      <c r="G14" s="191">
        <f t="shared" si="2"/>
        <v>0</v>
      </c>
      <c r="H14" s="30" t="s">
        <v>56</v>
      </c>
    </row>
    <row r="15" spans="1:15" ht="15.9" customHeight="1">
      <c r="A15" s="51"/>
      <c r="B15" s="18" t="s">
        <v>8</v>
      </c>
      <c r="C15" s="191"/>
      <c r="D15" s="191">
        <v>10000</v>
      </c>
      <c r="E15" s="191">
        <f t="shared" si="1"/>
        <v>-10000</v>
      </c>
      <c r="F15" s="191"/>
      <c r="G15" s="191">
        <f t="shared" si="2"/>
        <v>0</v>
      </c>
      <c r="H15" s="30" t="s">
        <v>32</v>
      </c>
    </row>
    <row r="16" spans="1:15" ht="15.9" customHeight="1">
      <c r="A16" s="51"/>
      <c r="B16" s="18" t="s">
        <v>33</v>
      </c>
      <c r="C16" s="191"/>
      <c r="D16" s="191">
        <v>50000</v>
      </c>
      <c r="E16" s="191">
        <f t="shared" si="1"/>
        <v>-50000</v>
      </c>
      <c r="F16" s="191"/>
      <c r="G16" s="191">
        <f t="shared" si="2"/>
        <v>0</v>
      </c>
      <c r="H16" s="30" t="s">
        <v>52</v>
      </c>
    </row>
    <row r="17" spans="1:11" ht="15.9" customHeight="1">
      <c r="A17" s="51"/>
      <c r="B17" s="18" t="s">
        <v>34</v>
      </c>
      <c r="C17" s="194"/>
      <c r="D17" s="194">
        <v>10000</v>
      </c>
      <c r="E17" s="195">
        <f t="shared" si="1"/>
        <v>-10000</v>
      </c>
      <c r="F17" s="195"/>
      <c r="G17" s="195">
        <f t="shared" si="2"/>
        <v>0</v>
      </c>
      <c r="H17" s="30" t="s">
        <v>31</v>
      </c>
    </row>
    <row r="18" spans="1:11" ht="15.9" customHeight="1">
      <c r="A18" s="51"/>
      <c r="B18" s="18" t="s">
        <v>51</v>
      </c>
      <c r="C18" s="191"/>
      <c r="D18" s="191">
        <v>60000</v>
      </c>
      <c r="E18" s="191">
        <f t="shared" si="1"/>
        <v>-60000</v>
      </c>
      <c r="F18" s="191"/>
      <c r="G18" s="191">
        <f t="shared" si="2"/>
        <v>0</v>
      </c>
      <c r="H18" s="30" t="s">
        <v>53</v>
      </c>
    </row>
    <row r="19" spans="1:11" ht="15.9" customHeight="1">
      <c r="A19" s="51"/>
      <c r="B19" s="18" t="s">
        <v>35</v>
      </c>
      <c r="C19" s="191"/>
      <c r="D19" s="191">
        <v>42750</v>
      </c>
      <c r="E19" s="191">
        <f t="shared" si="1"/>
        <v>-42750</v>
      </c>
      <c r="F19" s="191"/>
      <c r="G19" s="191">
        <f t="shared" si="2"/>
        <v>0</v>
      </c>
      <c r="H19" s="30" t="s">
        <v>30</v>
      </c>
    </row>
    <row r="20" spans="1:11" ht="15.9" customHeight="1">
      <c r="A20" s="196"/>
      <c r="B20" s="18" t="s">
        <v>36</v>
      </c>
      <c r="C20" s="197">
        <v>0</v>
      </c>
      <c r="D20" s="197">
        <v>0</v>
      </c>
      <c r="E20" s="197">
        <f t="shared" si="1"/>
        <v>0</v>
      </c>
      <c r="F20" s="197">
        <v>0</v>
      </c>
      <c r="G20" s="197">
        <f t="shared" si="2"/>
        <v>0</v>
      </c>
      <c r="H20" s="30" t="s">
        <v>29</v>
      </c>
    </row>
    <row r="21" spans="1:11" ht="15.9" customHeight="1">
      <c r="A21" s="198"/>
      <c r="B21" s="18" t="s">
        <v>67</v>
      </c>
      <c r="C21" s="197">
        <v>0</v>
      </c>
      <c r="D21" s="197">
        <v>0</v>
      </c>
      <c r="E21" s="197">
        <f t="shared" si="1"/>
        <v>0</v>
      </c>
      <c r="F21" s="197">
        <v>0</v>
      </c>
      <c r="G21" s="197">
        <f t="shared" si="2"/>
        <v>0</v>
      </c>
      <c r="H21" s="30" t="s">
        <v>61</v>
      </c>
    </row>
    <row r="22" spans="1:11" ht="15.9" customHeight="1" thickBot="1">
      <c r="A22" s="199"/>
      <c r="B22" s="24" t="s">
        <v>10</v>
      </c>
      <c r="C22" s="185">
        <v>0</v>
      </c>
      <c r="D22" s="185">
        <v>0</v>
      </c>
      <c r="E22" s="185">
        <f t="shared" si="1"/>
        <v>0</v>
      </c>
      <c r="F22" s="185">
        <v>0</v>
      </c>
      <c r="G22" s="185">
        <f t="shared" si="2"/>
        <v>0</v>
      </c>
      <c r="H22" s="27" t="s">
        <v>59</v>
      </c>
    </row>
    <row r="23" spans="1:11" ht="15.9" customHeight="1">
      <c r="A23" s="60" t="s">
        <v>181</v>
      </c>
      <c r="B23" s="61"/>
      <c r="C23" s="181"/>
      <c r="D23" s="181">
        <v>845000</v>
      </c>
      <c r="E23" s="181">
        <f t="shared" si="1"/>
        <v>-845000</v>
      </c>
      <c r="F23" s="181">
        <f>SUM(F24:F39)</f>
        <v>0</v>
      </c>
      <c r="G23" s="181">
        <f t="shared" si="2"/>
        <v>0</v>
      </c>
      <c r="H23" s="16"/>
    </row>
    <row r="24" spans="1:11" ht="15.9" customHeight="1">
      <c r="A24" s="62"/>
      <c r="B24" s="18" t="s">
        <v>21</v>
      </c>
      <c r="C24" s="191"/>
      <c r="D24" s="191">
        <v>0</v>
      </c>
      <c r="E24" s="191">
        <f t="shared" si="1"/>
        <v>0</v>
      </c>
      <c r="F24" s="191">
        <f t="shared" ref="F24:F39" si="3">C24</f>
        <v>0</v>
      </c>
      <c r="G24" s="191">
        <f t="shared" si="2"/>
        <v>0</v>
      </c>
      <c r="H24" s="30" t="s">
        <v>23</v>
      </c>
    </row>
    <row r="25" spans="1:11" ht="15.9" customHeight="1">
      <c r="A25" s="62"/>
      <c r="B25" s="18" t="s">
        <v>49</v>
      </c>
      <c r="C25" s="191"/>
      <c r="D25" s="191">
        <v>0</v>
      </c>
      <c r="E25" s="191">
        <f t="shared" si="1"/>
        <v>0</v>
      </c>
      <c r="F25" s="191">
        <f t="shared" si="3"/>
        <v>0</v>
      </c>
      <c r="G25" s="191">
        <f t="shared" si="2"/>
        <v>0</v>
      </c>
      <c r="H25" s="63" t="s">
        <v>26</v>
      </c>
    </row>
    <row r="26" spans="1:11" ht="15.9" customHeight="1">
      <c r="A26" s="62"/>
      <c r="B26" s="64" t="s">
        <v>13</v>
      </c>
      <c r="C26" s="191"/>
      <c r="D26" s="191">
        <v>0</v>
      </c>
      <c r="E26" s="191">
        <f t="shared" si="1"/>
        <v>0</v>
      </c>
      <c r="F26" s="191">
        <f t="shared" si="3"/>
        <v>0</v>
      </c>
      <c r="G26" s="191">
        <f t="shared" si="2"/>
        <v>0</v>
      </c>
      <c r="H26" s="63" t="s">
        <v>26</v>
      </c>
    </row>
    <row r="27" spans="1:11" ht="15.9" customHeight="1">
      <c r="A27" s="62"/>
      <c r="B27" s="18" t="s">
        <v>16</v>
      </c>
      <c r="C27" s="191"/>
      <c r="D27" s="191">
        <v>305000</v>
      </c>
      <c r="E27" s="191">
        <f t="shared" si="1"/>
        <v>-305000</v>
      </c>
      <c r="F27" s="191">
        <f t="shared" si="3"/>
        <v>0</v>
      </c>
      <c r="G27" s="191">
        <f t="shared" si="2"/>
        <v>0</v>
      </c>
      <c r="H27" s="63" t="s">
        <v>26</v>
      </c>
      <c r="K27" s="65"/>
    </row>
    <row r="28" spans="1:11" ht="15.9" customHeight="1">
      <c r="A28" s="62"/>
      <c r="B28" s="56" t="s">
        <v>22</v>
      </c>
      <c r="C28" s="201"/>
      <c r="D28" s="201">
        <v>0</v>
      </c>
      <c r="E28" s="191">
        <f t="shared" si="1"/>
        <v>0</v>
      </c>
      <c r="F28" s="191">
        <f t="shared" si="3"/>
        <v>0</v>
      </c>
      <c r="G28" s="191">
        <f t="shared" si="2"/>
        <v>0</v>
      </c>
      <c r="H28" s="63" t="s">
        <v>26</v>
      </c>
      <c r="K28" s="65"/>
    </row>
    <row r="29" spans="1:11" ht="15.9" customHeight="1">
      <c r="A29" s="62"/>
      <c r="B29" s="18" t="s">
        <v>20</v>
      </c>
      <c r="C29" s="191"/>
      <c r="D29" s="191">
        <v>0</v>
      </c>
      <c r="E29" s="191">
        <f t="shared" si="1"/>
        <v>0</v>
      </c>
      <c r="F29" s="191">
        <f t="shared" si="3"/>
        <v>0</v>
      </c>
      <c r="G29" s="191">
        <f t="shared" si="2"/>
        <v>0</v>
      </c>
      <c r="H29" s="63" t="s">
        <v>27</v>
      </c>
      <c r="K29" s="65"/>
    </row>
    <row r="30" spans="1:11" ht="15.9" customHeight="1">
      <c r="A30" s="62"/>
      <c r="B30" s="18" t="s">
        <v>50</v>
      </c>
      <c r="C30" s="191"/>
      <c r="D30" s="191">
        <v>0</v>
      </c>
      <c r="E30" s="191">
        <f t="shared" si="1"/>
        <v>0</v>
      </c>
      <c r="F30" s="191">
        <f t="shared" si="3"/>
        <v>0</v>
      </c>
      <c r="G30" s="191">
        <f t="shared" si="2"/>
        <v>0</v>
      </c>
      <c r="H30" s="63" t="s">
        <v>26</v>
      </c>
      <c r="K30" s="65"/>
    </row>
    <row r="31" spans="1:11" ht="15.9" customHeight="1">
      <c r="A31" s="62"/>
      <c r="B31" s="18" t="s">
        <v>19</v>
      </c>
      <c r="C31" s="191"/>
      <c r="D31" s="191">
        <v>0</v>
      </c>
      <c r="E31" s="191">
        <f t="shared" si="1"/>
        <v>0</v>
      </c>
      <c r="F31" s="191">
        <f t="shared" si="3"/>
        <v>0</v>
      </c>
      <c r="G31" s="191">
        <f t="shared" si="2"/>
        <v>0</v>
      </c>
      <c r="H31" s="63" t="s">
        <v>26</v>
      </c>
      <c r="K31" s="65"/>
    </row>
    <row r="32" spans="1:11" ht="15.9" customHeight="1">
      <c r="A32" s="62"/>
      <c r="B32" s="18" t="s">
        <v>14</v>
      </c>
      <c r="C32" s="191"/>
      <c r="D32" s="191">
        <v>0</v>
      </c>
      <c r="E32" s="191">
        <f t="shared" si="1"/>
        <v>0</v>
      </c>
      <c r="F32" s="191">
        <f t="shared" si="3"/>
        <v>0</v>
      </c>
      <c r="G32" s="191">
        <f t="shared" si="2"/>
        <v>0</v>
      </c>
      <c r="H32" s="63" t="s">
        <v>26</v>
      </c>
      <c r="K32" s="65"/>
    </row>
    <row r="33" spans="1:11" ht="15.9" customHeight="1">
      <c r="A33" s="62"/>
      <c r="B33" s="18" t="s">
        <v>15</v>
      </c>
      <c r="C33" s="191"/>
      <c r="D33" s="191">
        <v>0</v>
      </c>
      <c r="E33" s="191">
        <f t="shared" si="1"/>
        <v>0</v>
      </c>
      <c r="F33" s="191">
        <f t="shared" si="3"/>
        <v>0</v>
      </c>
      <c r="G33" s="191">
        <f t="shared" si="2"/>
        <v>0</v>
      </c>
      <c r="H33" s="63" t="s">
        <v>26</v>
      </c>
      <c r="K33" s="65"/>
    </row>
    <row r="34" spans="1:11" ht="15.9" customHeight="1">
      <c r="A34" s="62"/>
      <c r="B34" s="18" t="s">
        <v>45</v>
      </c>
      <c r="C34" s="191"/>
      <c r="D34" s="191">
        <v>0</v>
      </c>
      <c r="E34" s="191">
        <f t="shared" si="1"/>
        <v>0</v>
      </c>
      <c r="F34" s="191">
        <f t="shared" si="3"/>
        <v>0</v>
      </c>
      <c r="G34" s="191">
        <f t="shared" si="2"/>
        <v>0</v>
      </c>
      <c r="H34" s="63" t="s">
        <v>26</v>
      </c>
    </row>
    <row r="35" spans="1:11" ht="15.9" customHeight="1">
      <c r="A35" s="62"/>
      <c r="B35" s="18" t="s">
        <v>18</v>
      </c>
      <c r="C35" s="191"/>
      <c r="D35" s="191">
        <v>285000</v>
      </c>
      <c r="E35" s="191">
        <f t="shared" si="1"/>
        <v>-285000</v>
      </c>
      <c r="F35" s="191">
        <f t="shared" si="3"/>
        <v>0</v>
      </c>
      <c r="G35" s="191">
        <f t="shared" si="2"/>
        <v>0</v>
      </c>
      <c r="H35" s="63" t="s">
        <v>26</v>
      </c>
    </row>
    <row r="36" spans="1:11" ht="15.9" customHeight="1">
      <c r="A36" s="62"/>
      <c r="B36" s="18" t="s">
        <v>17</v>
      </c>
      <c r="C36" s="191"/>
      <c r="D36" s="191">
        <v>0</v>
      </c>
      <c r="E36" s="191">
        <f t="shared" si="1"/>
        <v>0</v>
      </c>
      <c r="F36" s="191">
        <f t="shared" si="3"/>
        <v>0</v>
      </c>
      <c r="G36" s="191">
        <f t="shared" si="2"/>
        <v>0</v>
      </c>
      <c r="H36" s="63" t="s">
        <v>26</v>
      </c>
    </row>
    <row r="37" spans="1:11" ht="15.9" customHeight="1">
      <c r="A37" s="62"/>
      <c r="B37" s="18" t="s">
        <v>47</v>
      </c>
      <c r="C37" s="191"/>
      <c r="D37" s="191">
        <v>0</v>
      </c>
      <c r="E37" s="191">
        <f t="shared" si="1"/>
        <v>0</v>
      </c>
      <c r="F37" s="191">
        <f t="shared" si="3"/>
        <v>0</v>
      </c>
      <c r="G37" s="191">
        <f t="shared" si="2"/>
        <v>0</v>
      </c>
      <c r="H37" s="63" t="s">
        <v>26</v>
      </c>
      <c r="I37" s="67"/>
    </row>
    <row r="38" spans="1:11" ht="15.9" customHeight="1">
      <c r="A38" s="62"/>
      <c r="B38" s="18" t="s">
        <v>46</v>
      </c>
      <c r="C38" s="191"/>
      <c r="D38" s="191">
        <v>255000</v>
      </c>
      <c r="E38" s="191">
        <f t="shared" si="1"/>
        <v>-255000</v>
      </c>
      <c r="F38" s="191">
        <f t="shared" si="3"/>
        <v>0</v>
      </c>
      <c r="G38" s="191">
        <f t="shared" si="2"/>
        <v>0</v>
      </c>
      <c r="H38" s="63" t="s">
        <v>26</v>
      </c>
    </row>
    <row r="39" spans="1:11" ht="15.9" customHeight="1" thickBot="1">
      <c r="A39" s="62"/>
      <c r="B39" s="18" t="s">
        <v>48</v>
      </c>
      <c r="C39" s="191"/>
      <c r="D39" s="191">
        <v>0</v>
      </c>
      <c r="E39" s="201">
        <f t="shared" si="1"/>
        <v>0</v>
      </c>
      <c r="F39" s="201">
        <f t="shared" si="3"/>
        <v>0</v>
      </c>
      <c r="G39" s="201">
        <f t="shared" si="2"/>
        <v>0</v>
      </c>
      <c r="H39" s="69" t="s">
        <v>26</v>
      </c>
    </row>
    <row r="40" spans="1:11" ht="15.9" customHeight="1" thickBot="1">
      <c r="A40" s="70" t="s">
        <v>58</v>
      </c>
      <c r="B40" s="71"/>
      <c r="C40" s="181"/>
      <c r="D40" s="181">
        <v>1500</v>
      </c>
      <c r="E40" s="181">
        <f t="shared" si="1"/>
        <v>-1500</v>
      </c>
      <c r="F40" s="190"/>
      <c r="G40" s="190">
        <f>C40-F40</f>
        <v>0</v>
      </c>
      <c r="H40" s="72"/>
    </row>
    <row r="41" spans="1:11" ht="15.9" customHeight="1" thickBot="1">
      <c r="A41" s="8" t="s">
        <v>41</v>
      </c>
      <c r="B41" s="9"/>
      <c r="C41" s="202">
        <f>C12+C23+C40</f>
        <v>0</v>
      </c>
      <c r="D41" s="202">
        <f>D12+D23+D40</f>
        <v>1084250</v>
      </c>
      <c r="E41" s="202">
        <f t="shared" si="1"/>
        <v>-1084250</v>
      </c>
      <c r="F41" s="202">
        <f>F12+F23+F40</f>
        <v>0</v>
      </c>
      <c r="G41" s="202">
        <f t="shared" si="2"/>
        <v>0</v>
      </c>
      <c r="H41" s="75"/>
    </row>
    <row r="42" spans="1:11" ht="10.199999999999999" customHeight="1"/>
    <row r="43" spans="1:11" ht="15.9" customHeight="1">
      <c r="A43" s="2" t="s">
        <v>25</v>
      </c>
      <c r="C43" s="2" t="s">
        <v>64</v>
      </c>
      <c r="D43" s="77" t="s">
        <v>65</v>
      </c>
      <c r="E43" s="2" t="s">
        <v>63</v>
      </c>
      <c r="F43" s="2" t="s">
        <v>66</v>
      </c>
      <c r="G43" s="2" t="s">
        <v>62</v>
      </c>
      <c r="H43" s="2"/>
    </row>
    <row r="44" spans="1:11" ht="15.9" customHeight="1">
      <c r="C44" s="78">
        <f>F8</f>
        <v>0</v>
      </c>
      <c r="D44" s="79"/>
      <c r="E44" s="79">
        <f>F41</f>
        <v>0</v>
      </c>
      <c r="F44" s="79"/>
      <c r="G44" s="203">
        <f>C44-E44</f>
        <v>0</v>
      </c>
      <c r="H44" s="203"/>
    </row>
    <row r="46" spans="1:11" s="4" customFormat="1" ht="21" customHeight="1">
      <c r="B46" s="204" t="s">
        <v>123</v>
      </c>
      <c r="C46" s="170"/>
      <c r="D46" s="205" t="s">
        <v>167</v>
      </c>
      <c r="E46" s="170"/>
      <c r="F46" s="205" t="s">
        <v>178</v>
      </c>
      <c r="G46" s="170"/>
      <c r="H46" s="205" t="s">
        <v>168</v>
      </c>
    </row>
    <row r="47" spans="1:11" s="206" customFormat="1" ht="21" customHeight="1">
      <c r="F47" s="207" t="s">
        <v>179</v>
      </c>
      <c r="G47" s="172"/>
      <c r="H47" s="172"/>
    </row>
  </sheetData>
  <phoneticPr fontId="1"/>
  <printOptions horizontalCentered="1" verticalCentered="1"/>
  <pageMargins left="0.23622047244094491" right="0.23622047244094491" top="0.31496062992125984" bottom="0.27559055118110237" header="0.31496062992125984" footer="0.31496062992125984"/>
  <pageSetup paperSize="9" scale="89" orientation="portrait" cellComments="asDisplayed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3EBE6-9474-491C-B26F-DACF962B63F2}">
  <sheetPr>
    <tabColor rgb="FFFFFF00"/>
    <pageSetUpPr fitToPage="1"/>
  </sheetPr>
  <dimension ref="A1:O47"/>
  <sheetViews>
    <sheetView workbookViewId="0">
      <selection activeCell="F6" sqref="F6"/>
    </sheetView>
  </sheetViews>
  <sheetFormatPr defaultRowHeight="13.2" outlineLevelCol="1"/>
  <cols>
    <col min="1" max="1" width="4" style="2" customWidth="1"/>
    <col min="2" max="2" width="17" style="2" customWidth="1"/>
    <col min="3" max="5" width="12.88671875" style="2" customWidth="1"/>
    <col min="6" max="7" width="12.88671875" style="2" customWidth="1" outlineLevel="1"/>
    <col min="8" max="8" width="30.6640625" style="76" customWidth="1"/>
    <col min="9" max="9" width="3.44140625" style="2" customWidth="1"/>
    <col min="10" max="10" width="6.44140625" style="2" bestFit="1" customWidth="1"/>
    <col min="11" max="11" width="16.33203125" style="2" bestFit="1" customWidth="1"/>
    <col min="12" max="16384" width="8.88671875" style="2"/>
  </cols>
  <sheetData>
    <row r="1" spans="1:15" ht="19.2">
      <c r="A1" s="210" t="s">
        <v>120</v>
      </c>
      <c r="B1" s="208"/>
      <c r="C1" s="208"/>
      <c r="D1" s="208"/>
      <c r="E1" s="208"/>
      <c r="F1" s="208"/>
      <c r="G1" s="208"/>
      <c r="H1" s="208"/>
    </row>
    <row r="2" spans="1:15" ht="19.2">
      <c r="A2" s="118"/>
      <c r="B2" s="210" t="s">
        <v>113</v>
      </c>
      <c r="C2" s="81"/>
      <c r="D2" s="81"/>
      <c r="E2" s="81"/>
      <c r="F2" s="81"/>
      <c r="G2" s="81"/>
      <c r="H2" s="81"/>
      <c r="I2" s="173"/>
      <c r="J2" s="173"/>
      <c r="K2" s="173"/>
      <c r="L2" s="173"/>
      <c r="M2" s="173"/>
      <c r="N2" s="173"/>
      <c r="O2" s="173"/>
    </row>
    <row r="3" spans="1:15" s="4" customFormat="1" ht="6" customHeight="1">
      <c r="A3" s="3"/>
      <c r="B3" s="3"/>
      <c r="C3" s="3"/>
      <c r="D3" s="3"/>
      <c r="E3" s="3"/>
      <c r="F3" s="3"/>
      <c r="G3" s="3"/>
      <c r="H3" s="3"/>
    </row>
    <row r="4" spans="1:15" ht="16.2" customHeight="1" thickBot="1">
      <c r="A4" s="211" t="s">
        <v>37</v>
      </c>
      <c r="B4" s="174"/>
      <c r="E4" s="6"/>
      <c r="F4" s="6"/>
      <c r="G4" s="6"/>
      <c r="H4" s="7"/>
    </row>
    <row r="5" spans="1:15" ht="27" customHeight="1" thickBot="1">
      <c r="A5" s="82" t="s">
        <v>39</v>
      </c>
      <c r="B5" s="83"/>
      <c r="C5" s="175" t="s">
        <v>121</v>
      </c>
      <c r="D5" s="176" t="s">
        <v>108</v>
      </c>
      <c r="E5" s="177" t="s">
        <v>44</v>
      </c>
      <c r="F5" s="178" t="s">
        <v>122</v>
      </c>
      <c r="G5" s="179" t="s">
        <v>44</v>
      </c>
      <c r="H5" s="11" t="s">
        <v>40</v>
      </c>
    </row>
    <row r="6" spans="1:15" ht="15.9" customHeight="1">
      <c r="A6" s="180" t="s">
        <v>109</v>
      </c>
      <c r="B6" s="61"/>
      <c r="C6" s="181"/>
      <c r="D6" s="181">
        <v>1634250</v>
      </c>
      <c r="E6" s="181">
        <f>SUM(C6-D6)</f>
        <v>-1634250</v>
      </c>
      <c r="F6" s="181">
        <f>C6</f>
        <v>0</v>
      </c>
      <c r="G6" s="181">
        <f>C6-F6</f>
        <v>0</v>
      </c>
      <c r="H6" s="16"/>
    </row>
    <row r="7" spans="1:15" ht="15.9" customHeight="1">
      <c r="A7" s="182" t="s">
        <v>110</v>
      </c>
      <c r="B7" s="183"/>
      <c r="C7" s="184"/>
      <c r="D7" s="184">
        <v>0</v>
      </c>
      <c r="E7" s="184">
        <f>SUM(C7-D7)</f>
        <v>0</v>
      </c>
      <c r="F7" s="184">
        <v>0</v>
      </c>
      <c r="G7" s="184">
        <f>C7-F7</f>
        <v>0</v>
      </c>
      <c r="H7" s="46"/>
    </row>
    <row r="8" spans="1:15" ht="15.9" customHeight="1" thickBot="1">
      <c r="A8" s="32" t="s">
        <v>41</v>
      </c>
      <c r="B8" s="33"/>
      <c r="C8" s="185">
        <f>C6+C7</f>
        <v>0</v>
      </c>
      <c r="D8" s="185">
        <f t="shared" ref="D8:E8" si="0">D6+D7</f>
        <v>1634250</v>
      </c>
      <c r="E8" s="185">
        <f t="shared" si="0"/>
        <v>-1634250</v>
      </c>
      <c r="F8" s="185">
        <f>SUM(F6:F7)</f>
        <v>0</v>
      </c>
      <c r="G8" s="185">
        <f>SUM(G6:G7)</f>
        <v>0</v>
      </c>
      <c r="H8" s="36"/>
    </row>
    <row r="9" spans="1:15" ht="7.2" customHeight="1">
      <c r="A9" s="37"/>
      <c r="B9" s="37"/>
      <c r="C9" s="186"/>
      <c r="D9" s="186"/>
      <c r="E9" s="186"/>
      <c r="F9" s="186"/>
      <c r="G9" s="186"/>
      <c r="H9" s="39"/>
    </row>
    <row r="10" spans="1:15" ht="15.9" customHeight="1" thickBot="1">
      <c r="A10" s="5" t="s">
        <v>38</v>
      </c>
      <c r="B10" s="5"/>
      <c r="C10" s="186"/>
      <c r="D10" s="186"/>
      <c r="E10" s="186"/>
      <c r="F10" s="186"/>
      <c r="G10" s="186"/>
      <c r="H10" s="39"/>
    </row>
    <row r="11" spans="1:15" ht="27" customHeight="1" thickBot="1">
      <c r="A11" s="40" t="s">
        <v>6</v>
      </c>
      <c r="B11" s="41"/>
      <c r="C11" s="175" t="s">
        <v>121</v>
      </c>
      <c r="D11" s="176" t="s">
        <v>108</v>
      </c>
      <c r="E11" s="187" t="s">
        <v>44</v>
      </c>
      <c r="F11" s="188" t="s">
        <v>122</v>
      </c>
      <c r="G11" s="189" t="s">
        <v>44</v>
      </c>
      <c r="H11" s="43" t="s">
        <v>40</v>
      </c>
    </row>
    <row r="12" spans="1:15" ht="15.9" customHeight="1">
      <c r="A12" s="60" t="s">
        <v>7</v>
      </c>
      <c r="B12" s="87"/>
      <c r="C12" s="190"/>
      <c r="D12" s="190">
        <v>252750</v>
      </c>
      <c r="E12" s="190">
        <f t="shared" ref="E12:E41" si="1">SUM(C12-D12)</f>
        <v>-252750</v>
      </c>
      <c r="F12" s="181">
        <f>SUM(F13:F20)</f>
        <v>0</v>
      </c>
      <c r="G12" s="181">
        <f>C12-F12</f>
        <v>0</v>
      </c>
      <c r="H12" s="46"/>
    </row>
    <row r="13" spans="1:15" ht="15.9" customHeight="1">
      <c r="A13" s="47"/>
      <c r="B13" s="48" t="s">
        <v>9</v>
      </c>
      <c r="C13" s="191"/>
      <c r="D13" s="191">
        <v>20000</v>
      </c>
      <c r="E13" s="192">
        <f t="shared" si="1"/>
        <v>-20000</v>
      </c>
      <c r="F13" s="193"/>
      <c r="G13" s="193">
        <f t="shared" ref="G13:G41" si="2">C13-F13</f>
        <v>0</v>
      </c>
      <c r="H13" s="50" t="s">
        <v>57</v>
      </c>
      <c r="M13" s="209"/>
    </row>
    <row r="14" spans="1:15" ht="15.9" customHeight="1">
      <c r="A14" s="51"/>
      <c r="B14" s="18" t="s">
        <v>11</v>
      </c>
      <c r="C14" s="191"/>
      <c r="D14" s="191">
        <v>42750</v>
      </c>
      <c r="E14" s="191">
        <f t="shared" si="1"/>
        <v>-42750</v>
      </c>
      <c r="F14" s="191"/>
      <c r="G14" s="191">
        <f t="shared" si="2"/>
        <v>0</v>
      </c>
      <c r="H14" s="30" t="s">
        <v>56</v>
      </c>
    </row>
    <row r="15" spans="1:15" ht="15.9" customHeight="1">
      <c r="A15" s="51"/>
      <c r="B15" s="18" t="s">
        <v>8</v>
      </c>
      <c r="C15" s="191"/>
      <c r="D15" s="191">
        <v>25000</v>
      </c>
      <c r="E15" s="191">
        <f t="shared" si="1"/>
        <v>-25000</v>
      </c>
      <c r="F15" s="191"/>
      <c r="G15" s="191">
        <f t="shared" si="2"/>
        <v>0</v>
      </c>
      <c r="H15" s="30" t="s">
        <v>32</v>
      </c>
    </row>
    <row r="16" spans="1:15" ht="15.9" customHeight="1">
      <c r="A16" s="51"/>
      <c r="B16" s="18" t="s">
        <v>33</v>
      </c>
      <c r="C16" s="191"/>
      <c r="D16" s="191">
        <v>90000</v>
      </c>
      <c r="E16" s="191">
        <f t="shared" si="1"/>
        <v>-90000</v>
      </c>
      <c r="F16" s="191"/>
      <c r="G16" s="191">
        <f t="shared" si="2"/>
        <v>0</v>
      </c>
      <c r="H16" s="30" t="s">
        <v>52</v>
      </c>
    </row>
    <row r="17" spans="1:11" ht="15.9" customHeight="1">
      <c r="A17" s="51"/>
      <c r="B17" s="18" t="s">
        <v>34</v>
      </c>
      <c r="C17" s="194"/>
      <c r="D17" s="194">
        <v>15000</v>
      </c>
      <c r="E17" s="195">
        <f t="shared" si="1"/>
        <v>-15000</v>
      </c>
      <c r="F17" s="195"/>
      <c r="G17" s="195">
        <f t="shared" si="2"/>
        <v>0</v>
      </c>
      <c r="H17" s="30" t="s">
        <v>31</v>
      </c>
    </row>
    <row r="18" spans="1:11" ht="15.9" customHeight="1">
      <c r="A18" s="51"/>
      <c r="B18" s="18" t="s">
        <v>51</v>
      </c>
      <c r="C18" s="191"/>
      <c r="D18" s="191">
        <v>0</v>
      </c>
      <c r="E18" s="191">
        <f t="shared" si="1"/>
        <v>0</v>
      </c>
      <c r="F18" s="191"/>
      <c r="G18" s="191">
        <f t="shared" si="2"/>
        <v>0</v>
      </c>
      <c r="H18" s="30" t="s">
        <v>53</v>
      </c>
    </row>
    <row r="19" spans="1:11" ht="15.9" customHeight="1">
      <c r="A19" s="51"/>
      <c r="B19" s="18" t="s">
        <v>35</v>
      </c>
      <c r="C19" s="191"/>
      <c r="D19" s="191">
        <v>60000</v>
      </c>
      <c r="E19" s="191">
        <f t="shared" si="1"/>
        <v>-60000</v>
      </c>
      <c r="F19" s="191"/>
      <c r="G19" s="191">
        <f t="shared" si="2"/>
        <v>0</v>
      </c>
      <c r="H19" s="30" t="s">
        <v>30</v>
      </c>
    </row>
    <row r="20" spans="1:11" ht="15.9" customHeight="1">
      <c r="A20" s="196"/>
      <c r="B20" s="18" t="s">
        <v>36</v>
      </c>
      <c r="C20" s="197"/>
      <c r="D20" s="197">
        <v>0</v>
      </c>
      <c r="E20" s="197">
        <f t="shared" si="1"/>
        <v>0</v>
      </c>
      <c r="F20" s="197">
        <v>0</v>
      </c>
      <c r="G20" s="197">
        <f t="shared" si="2"/>
        <v>0</v>
      </c>
      <c r="H20" s="30" t="s">
        <v>29</v>
      </c>
    </row>
    <row r="21" spans="1:11" ht="15.9" customHeight="1">
      <c r="A21" s="198"/>
      <c r="B21" s="18" t="s">
        <v>67</v>
      </c>
      <c r="C21" s="197">
        <v>0</v>
      </c>
      <c r="D21" s="197">
        <v>0</v>
      </c>
      <c r="E21" s="197">
        <f t="shared" si="1"/>
        <v>0</v>
      </c>
      <c r="F21" s="197">
        <v>0</v>
      </c>
      <c r="G21" s="197">
        <f t="shared" si="2"/>
        <v>0</v>
      </c>
      <c r="H21" s="30" t="s">
        <v>61</v>
      </c>
    </row>
    <row r="22" spans="1:11" ht="15.9" customHeight="1" thickBot="1">
      <c r="A22" s="199"/>
      <c r="B22" s="24" t="s">
        <v>10</v>
      </c>
      <c r="C22" s="185">
        <v>0</v>
      </c>
      <c r="D22" s="185">
        <v>0</v>
      </c>
      <c r="E22" s="185">
        <f t="shared" si="1"/>
        <v>0</v>
      </c>
      <c r="F22" s="185">
        <v>0</v>
      </c>
      <c r="G22" s="185">
        <f t="shared" si="2"/>
        <v>0</v>
      </c>
      <c r="H22" s="27" t="s">
        <v>59</v>
      </c>
    </row>
    <row r="23" spans="1:11" ht="15.9" customHeight="1">
      <c r="A23" s="60" t="s">
        <v>181</v>
      </c>
      <c r="B23" s="61"/>
      <c r="C23" s="181"/>
      <c r="D23" s="181">
        <v>1380000</v>
      </c>
      <c r="E23" s="181">
        <f t="shared" si="1"/>
        <v>-1380000</v>
      </c>
      <c r="F23" s="181">
        <f>SUM(F24:F39)</f>
        <v>0</v>
      </c>
      <c r="G23" s="181">
        <f t="shared" si="2"/>
        <v>0</v>
      </c>
      <c r="H23" s="16"/>
    </row>
    <row r="24" spans="1:11" ht="15.9" customHeight="1">
      <c r="A24" s="62"/>
      <c r="B24" s="18" t="s">
        <v>21</v>
      </c>
      <c r="C24" s="191"/>
      <c r="D24" s="191">
        <v>0</v>
      </c>
      <c r="E24" s="191">
        <f t="shared" si="1"/>
        <v>0</v>
      </c>
      <c r="F24" s="191">
        <f t="shared" ref="F24:F39" si="3">C24</f>
        <v>0</v>
      </c>
      <c r="G24" s="191">
        <f t="shared" si="2"/>
        <v>0</v>
      </c>
      <c r="H24" s="30" t="s">
        <v>23</v>
      </c>
    </row>
    <row r="25" spans="1:11" ht="15.9" customHeight="1">
      <c r="A25" s="62"/>
      <c r="B25" s="18" t="s">
        <v>49</v>
      </c>
      <c r="C25" s="191"/>
      <c r="D25" s="191">
        <v>0</v>
      </c>
      <c r="E25" s="191">
        <f t="shared" si="1"/>
        <v>0</v>
      </c>
      <c r="F25" s="191">
        <f t="shared" si="3"/>
        <v>0</v>
      </c>
      <c r="G25" s="191">
        <f t="shared" si="2"/>
        <v>0</v>
      </c>
      <c r="H25" s="63" t="s">
        <v>26</v>
      </c>
    </row>
    <row r="26" spans="1:11" ht="15.9" customHeight="1">
      <c r="A26" s="62"/>
      <c r="B26" s="64" t="s">
        <v>13</v>
      </c>
      <c r="C26" s="191"/>
      <c r="D26" s="191">
        <v>305000</v>
      </c>
      <c r="E26" s="191">
        <f t="shared" si="1"/>
        <v>-305000</v>
      </c>
      <c r="F26" s="191">
        <f t="shared" si="3"/>
        <v>0</v>
      </c>
      <c r="G26" s="191">
        <f t="shared" si="2"/>
        <v>0</v>
      </c>
      <c r="H26" s="63" t="s">
        <v>26</v>
      </c>
    </row>
    <row r="27" spans="1:11" ht="15.9" customHeight="1">
      <c r="A27" s="62"/>
      <c r="B27" s="18" t="s">
        <v>16</v>
      </c>
      <c r="C27" s="191"/>
      <c r="D27" s="191">
        <v>0</v>
      </c>
      <c r="E27" s="191">
        <f t="shared" si="1"/>
        <v>0</v>
      </c>
      <c r="F27" s="191">
        <f t="shared" si="3"/>
        <v>0</v>
      </c>
      <c r="G27" s="191">
        <f t="shared" si="2"/>
        <v>0</v>
      </c>
      <c r="H27" s="63" t="s">
        <v>26</v>
      </c>
      <c r="K27" s="65"/>
    </row>
    <row r="28" spans="1:11" ht="15.9" customHeight="1">
      <c r="A28" s="62"/>
      <c r="B28" s="56" t="s">
        <v>22</v>
      </c>
      <c r="C28" s="201"/>
      <c r="D28" s="201">
        <v>105000</v>
      </c>
      <c r="E28" s="191">
        <f t="shared" si="1"/>
        <v>-105000</v>
      </c>
      <c r="F28" s="191">
        <f t="shared" si="3"/>
        <v>0</v>
      </c>
      <c r="G28" s="191">
        <f t="shared" si="2"/>
        <v>0</v>
      </c>
      <c r="H28" s="63" t="s">
        <v>26</v>
      </c>
      <c r="K28" s="65"/>
    </row>
    <row r="29" spans="1:11" ht="15.9" customHeight="1">
      <c r="A29" s="62"/>
      <c r="B29" s="18" t="s">
        <v>20</v>
      </c>
      <c r="C29" s="191"/>
      <c r="D29" s="191">
        <v>0</v>
      </c>
      <c r="E29" s="191">
        <f t="shared" si="1"/>
        <v>0</v>
      </c>
      <c r="F29" s="191">
        <f t="shared" si="3"/>
        <v>0</v>
      </c>
      <c r="G29" s="191">
        <f t="shared" si="2"/>
        <v>0</v>
      </c>
      <c r="H29" s="63" t="s">
        <v>27</v>
      </c>
      <c r="K29" s="65"/>
    </row>
    <row r="30" spans="1:11" ht="15.9" customHeight="1">
      <c r="A30" s="62"/>
      <c r="B30" s="18" t="s">
        <v>50</v>
      </c>
      <c r="C30" s="191"/>
      <c r="D30" s="191">
        <v>0</v>
      </c>
      <c r="E30" s="191">
        <f t="shared" si="1"/>
        <v>0</v>
      </c>
      <c r="F30" s="191">
        <f t="shared" si="3"/>
        <v>0</v>
      </c>
      <c r="G30" s="191">
        <f t="shared" si="2"/>
        <v>0</v>
      </c>
      <c r="H30" s="63" t="s">
        <v>26</v>
      </c>
      <c r="K30" s="65"/>
    </row>
    <row r="31" spans="1:11" ht="15.9" customHeight="1">
      <c r="A31" s="62"/>
      <c r="B31" s="18" t="s">
        <v>19</v>
      </c>
      <c r="C31" s="191"/>
      <c r="D31" s="191">
        <v>185000</v>
      </c>
      <c r="E31" s="191">
        <f t="shared" si="1"/>
        <v>-185000</v>
      </c>
      <c r="F31" s="191">
        <f t="shared" si="3"/>
        <v>0</v>
      </c>
      <c r="G31" s="191">
        <f t="shared" si="2"/>
        <v>0</v>
      </c>
      <c r="H31" s="63" t="s">
        <v>26</v>
      </c>
      <c r="K31" s="65"/>
    </row>
    <row r="32" spans="1:11" ht="15.9" customHeight="1">
      <c r="A32" s="62"/>
      <c r="B32" s="18" t="s">
        <v>14</v>
      </c>
      <c r="C32" s="191"/>
      <c r="D32" s="191">
        <v>0</v>
      </c>
      <c r="E32" s="191">
        <f t="shared" si="1"/>
        <v>0</v>
      </c>
      <c r="F32" s="191">
        <f t="shared" si="3"/>
        <v>0</v>
      </c>
      <c r="G32" s="191">
        <f t="shared" si="2"/>
        <v>0</v>
      </c>
      <c r="H32" s="63" t="s">
        <v>26</v>
      </c>
      <c r="K32" s="65"/>
    </row>
    <row r="33" spans="1:11" ht="15.9" customHeight="1">
      <c r="A33" s="62"/>
      <c r="B33" s="18" t="s">
        <v>15</v>
      </c>
      <c r="C33" s="191"/>
      <c r="D33" s="191">
        <v>305000</v>
      </c>
      <c r="E33" s="191">
        <f t="shared" si="1"/>
        <v>-305000</v>
      </c>
      <c r="F33" s="191">
        <f t="shared" si="3"/>
        <v>0</v>
      </c>
      <c r="G33" s="191">
        <f t="shared" si="2"/>
        <v>0</v>
      </c>
      <c r="H33" s="63" t="s">
        <v>26</v>
      </c>
      <c r="K33" s="65"/>
    </row>
    <row r="34" spans="1:11" ht="15.9" customHeight="1">
      <c r="A34" s="62"/>
      <c r="B34" s="18" t="s">
        <v>45</v>
      </c>
      <c r="C34" s="191"/>
      <c r="D34" s="191">
        <v>0</v>
      </c>
      <c r="E34" s="191">
        <f t="shared" si="1"/>
        <v>0</v>
      </c>
      <c r="F34" s="191">
        <f t="shared" si="3"/>
        <v>0</v>
      </c>
      <c r="G34" s="191">
        <f t="shared" si="2"/>
        <v>0</v>
      </c>
      <c r="H34" s="63" t="s">
        <v>26</v>
      </c>
    </row>
    <row r="35" spans="1:11" ht="15.9" customHeight="1">
      <c r="A35" s="62"/>
      <c r="B35" s="18" t="s">
        <v>18</v>
      </c>
      <c r="C35" s="191"/>
      <c r="D35" s="191">
        <v>0</v>
      </c>
      <c r="E35" s="191">
        <f t="shared" si="1"/>
        <v>0</v>
      </c>
      <c r="F35" s="191">
        <f t="shared" si="3"/>
        <v>0</v>
      </c>
      <c r="G35" s="191">
        <f t="shared" si="2"/>
        <v>0</v>
      </c>
      <c r="H35" s="63" t="s">
        <v>26</v>
      </c>
    </row>
    <row r="36" spans="1:11" ht="15.9" customHeight="1">
      <c r="A36" s="62"/>
      <c r="B36" s="18" t="s">
        <v>17</v>
      </c>
      <c r="C36" s="191"/>
      <c r="D36" s="191">
        <v>285000</v>
      </c>
      <c r="E36" s="191">
        <f t="shared" si="1"/>
        <v>-285000</v>
      </c>
      <c r="F36" s="191">
        <f t="shared" si="3"/>
        <v>0</v>
      </c>
      <c r="G36" s="191">
        <f t="shared" si="2"/>
        <v>0</v>
      </c>
      <c r="H36" s="63" t="s">
        <v>26</v>
      </c>
    </row>
    <row r="37" spans="1:11" ht="15.9" customHeight="1">
      <c r="A37" s="62"/>
      <c r="B37" s="18" t="s">
        <v>47</v>
      </c>
      <c r="C37" s="191"/>
      <c r="D37" s="191">
        <v>0</v>
      </c>
      <c r="E37" s="191">
        <f t="shared" si="1"/>
        <v>0</v>
      </c>
      <c r="F37" s="191">
        <f t="shared" si="3"/>
        <v>0</v>
      </c>
      <c r="G37" s="191">
        <f t="shared" si="2"/>
        <v>0</v>
      </c>
      <c r="H37" s="63" t="s">
        <v>26</v>
      </c>
      <c r="I37" s="67"/>
    </row>
    <row r="38" spans="1:11" ht="15.9" customHeight="1">
      <c r="A38" s="62"/>
      <c r="B38" s="18" t="s">
        <v>46</v>
      </c>
      <c r="C38" s="191"/>
      <c r="D38" s="191">
        <v>0</v>
      </c>
      <c r="E38" s="191">
        <f t="shared" si="1"/>
        <v>0</v>
      </c>
      <c r="F38" s="191">
        <f t="shared" si="3"/>
        <v>0</v>
      </c>
      <c r="G38" s="191">
        <f t="shared" si="2"/>
        <v>0</v>
      </c>
      <c r="H38" s="63" t="s">
        <v>26</v>
      </c>
    </row>
    <row r="39" spans="1:11" ht="15.9" customHeight="1" thickBot="1">
      <c r="A39" s="62"/>
      <c r="B39" s="18" t="s">
        <v>48</v>
      </c>
      <c r="C39" s="191"/>
      <c r="D39" s="191">
        <v>195000</v>
      </c>
      <c r="E39" s="201">
        <f t="shared" si="1"/>
        <v>-195000</v>
      </c>
      <c r="F39" s="191">
        <f t="shared" si="3"/>
        <v>0</v>
      </c>
      <c r="G39" s="201">
        <f t="shared" si="2"/>
        <v>0</v>
      </c>
      <c r="H39" s="69" t="s">
        <v>26</v>
      </c>
    </row>
    <row r="40" spans="1:11" ht="15.9" customHeight="1" thickBot="1">
      <c r="A40" s="70" t="s">
        <v>58</v>
      </c>
      <c r="B40" s="71"/>
      <c r="C40" s="181"/>
      <c r="D40" s="181">
        <v>1500</v>
      </c>
      <c r="E40" s="181">
        <f t="shared" si="1"/>
        <v>-1500</v>
      </c>
      <c r="F40" s="190">
        <v>0</v>
      </c>
      <c r="G40" s="190">
        <f>C40-F40</f>
        <v>0</v>
      </c>
      <c r="H40" s="72"/>
    </row>
    <row r="41" spans="1:11" ht="15.9" customHeight="1" thickBot="1">
      <c r="A41" s="8" t="s">
        <v>41</v>
      </c>
      <c r="B41" s="9"/>
      <c r="C41" s="202">
        <f>C12+C23+C40</f>
        <v>0</v>
      </c>
      <c r="D41" s="202">
        <v>1683000</v>
      </c>
      <c r="E41" s="202">
        <f t="shared" si="1"/>
        <v>-1683000</v>
      </c>
      <c r="F41" s="202">
        <f>F12+F23+F40</f>
        <v>0</v>
      </c>
      <c r="G41" s="202">
        <f t="shared" si="2"/>
        <v>0</v>
      </c>
      <c r="H41" s="75"/>
    </row>
    <row r="42" spans="1:11" ht="10.199999999999999" customHeight="1"/>
    <row r="43" spans="1:11" ht="15.9" customHeight="1">
      <c r="A43" s="2" t="s">
        <v>25</v>
      </c>
      <c r="C43" s="2" t="s">
        <v>64</v>
      </c>
      <c r="D43" s="77" t="s">
        <v>65</v>
      </c>
      <c r="E43" s="2" t="s">
        <v>63</v>
      </c>
      <c r="F43" s="2" t="s">
        <v>66</v>
      </c>
      <c r="G43" s="2" t="s">
        <v>62</v>
      </c>
      <c r="H43" s="2"/>
    </row>
    <row r="44" spans="1:11" ht="15.9" customHeight="1">
      <c r="C44" s="78">
        <f>F8</f>
        <v>0</v>
      </c>
      <c r="D44" s="79"/>
      <c r="E44" s="79">
        <f>F41</f>
        <v>0</v>
      </c>
      <c r="F44" s="79"/>
      <c r="G44" s="203">
        <f>C44-E44</f>
        <v>0</v>
      </c>
      <c r="H44" s="203"/>
    </row>
    <row r="46" spans="1:11" s="4" customFormat="1" ht="21" customHeight="1">
      <c r="B46" s="204" t="s">
        <v>123</v>
      </c>
      <c r="C46" s="170"/>
      <c r="D46" s="205" t="s">
        <v>167</v>
      </c>
      <c r="E46" s="170"/>
      <c r="F46" s="205" t="s">
        <v>178</v>
      </c>
      <c r="G46" s="170"/>
      <c r="H46" s="205" t="s">
        <v>168</v>
      </c>
    </row>
    <row r="47" spans="1:11" s="206" customFormat="1" ht="21" customHeight="1">
      <c r="F47" s="207" t="s">
        <v>179</v>
      </c>
      <c r="G47" s="172"/>
      <c r="H47" s="172"/>
    </row>
  </sheetData>
  <phoneticPr fontId="1"/>
  <printOptions horizontalCentered="1" verticalCentered="1"/>
  <pageMargins left="0.23622047244094491" right="0.23622047244094491" top="0.31496062992125984" bottom="0.27559055118110237" header="0.31496062992125984" footer="0.31496062992125984"/>
  <pageSetup paperSize="9" scale="89" orientation="portrait" cellComments="asDisplayed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3FD07-7903-4C47-A8E3-DCE6103E5287}">
  <sheetPr>
    <tabColor rgb="FFFFFF00"/>
    <pageSetUpPr fitToPage="1"/>
  </sheetPr>
  <dimension ref="A1:O47"/>
  <sheetViews>
    <sheetView workbookViewId="0">
      <selection activeCell="F6" sqref="F6"/>
    </sheetView>
  </sheetViews>
  <sheetFormatPr defaultRowHeight="13.2" outlineLevelCol="1"/>
  <cols>
    <col min="1" max="1" width="4" style="2" customWidth="1"/>
    <col min="2" max="2" width="17" style="2" customWidth="1"/>
    <col min="3" max="5" width="12.88671875" style="2" customWidth="1"/>
    <col min="6" max="7" width="12.88671875" style="2" customWidth="1" outlineLevel="1"/>
    <col min="8" max="8" width="30.6640625" style="76" customWidth="1"/>
    <col min="9" max="9" width="3.44140625" style="2" customWidth="1"/>
    <col min="10" max="10" width="6.44140625" style="2" bestFit="1" customWidth="1"/>
    <col min="11" max="11" width="16.33203125" style="2" bestFit="1" customWidth="1"/>
    <col min="12" max="16384" width="8.88671875" style="2"/>
  </cols>
  <sheetData>
    <row r="1" spans="1:15" ht="19.2">
      <c r="A1" s="210" t="s">
        <v>120</v>
      </c>
      <c r="B1" s="208"/>
      <c r="C1" s="208"/>
      <c r="D1" s="208"/>
      <c r="E1" s="208"/>
      <c r="F1" s="208"/>
      <c r="G1" s="208"/>
      <c r="H1" s="208"/>
    </row>
    <row r="2" spans="1:15" ht="19.2">
      <c r="A2" s="118"/>
      <c r="B2" s="210" t="s">
        <v>114</v>
      </c>
      <c r="C2" s="81"/>
      <c r="D2" s="81"/>
      <c r="E2" s="81"/>
      <c r="F2" s="81"/>
      <c r="G2" s="81"/>
      <c r="H2" s="81"/>
      <c r="I2" s="173"/>
      <c r="J2" s="173"/>
      <c r="K2" s="173"/>
      <c r="L2" s="173"/>
      <c r="M2" s="173"/>
      <c r="N2" s="173"/>
      <c r="O2" s="173"/>
    </row>
    <row r="3" spans="1:15" s="4" customFormat="1" ht="6" customHeight="1">
      <c r="A3" s="3"/>
      <c r="B3" s="3"/>
      <c r="C3" s="3"/>
      <c r="D3" s="3"/>
      <c r="E3" s="3"/>
      <c r="F3" s="3"/>
      <c r="G3" s="3"/>
      <c r="H3" s="3"/>
    </row>
    <row r="4" spans="1:15" ht="16.2" customHeight="1" thickBot="1">
      <c r="A4" s="211" t="s">
        <v>37</v>
      </c>
      <c r="B4" s="174"/>
      <c r="E4" s="6"/>
      <c r="F4" s="6"/>
      <c r="G4" s="6"/>
      <c r="H4" s="7"/>
    </row>
    <row r="5" spans="1:15" ht="27" customHeight="1" thickBot="1">
      <c r="A5" s="82" t="s">
        <v>39</v>
      </c>
      <c r="B5" s="83"/>
      <c r="C5" s="175" t="s">
        <v>121</v>
      </c>
      <c r="D5" s="176" t="s">
        <v>108</v>
      </c>
      <c r="E5" s="177" t="s">
        <v>44</v>
      </c>
      <c r="F5" s="178" t="s">
        <v>122</v>
      </c>
      <c r="G5" s="179" t="s">
        <v>44</v>
      </c>
      <c r="H5" s="11" t="s">
        <v>40</v>
      </c>
    </row>
    <row r="6" spans="1:15" ht="15.9" customHeight="1">
      <c r="A6" s="180" t="s">
        <v>109</v>
      </c>
      <c r="B6" s="61"/>
      <c r="C6" s="181"/>
      <c r="D6" s="181">
        <v>1999250</v>
      </c>
      <c r="E6" s="181">
        <f>SUM(C6-D6)</f>
        <v>-1999250</v>
      </c>
      <c r="F6" s="181">
        <v>1989250</v>
      </c>
      <c r="G6" s="181">
        <f>C6-F6</f>
        <v>-1989250</v>
      </c>
      <c r="H6" s="16"/>
    </row>
    <row r="7" spans="1:15" ht="15.9" customHeight="1">
      <c r="A7" s="182" t="s">
        <v>110</v>
      </c>
      <c r="B7" s="183"/>
      <c r="C7" s="184"/>
      <c r="D7" s="184">
        <v>0</v>
      </c>
      <c r="E7" s="184">
        <f>SUM(C7-D7)</f>
        <v>0</v>
      </c>
      <c r="F7" s="184">
        <v>0</v>
      </c>
      <c r="G7" s="184">
        <f>C7-F7</f>
        <v>0</v>
      </c>
      <c r="H7" s="46"/>
    </row>
    <row r="8" spans="1:15" ht="15.9" customHeight="1" thickBot="1">
      <c r="A8" s="32" t="s">
        <v>41</v>
      </c>
      <c r="B8" s="33"/>
      <c r="C8" s="185">
        <f>C6+C7</f>
        <v>0</v>
      </c>
      <c r="D8" s="185">
        <f t="shared" ref="D8:E8" si="0">D6+D7</f>
        <v>1999250</v>
      </c>
      <c r="E8" s="185">
        <f t="shared" si="0"/>
        <v>-1999250</v>
      </c>
      <c r="F8" s="185">
        <f>SUM(F6:F7)</f>
        <v>1989250</v>
      </c>
      <c r="G8" s="185">
        <f>SUM(G6:G7)</f>
        <v>-1989250</v>
      </c>
      <c r="H8" s="36"/>
    </row>
    <row r="9" spans="1:15" ht="7.2" customHeight="1">
      <c r="A9" s="37"/>
      <c r="B9" s="37"/>
      <c r="C9" s="186"/>
      <c r="D9" s="186"/>
      <c r="E9" s="186"/>
      <c r="F9" s="186"/>
      <c r="G9" s="186"/>
      <c r="H9" s="39"/>
    </row>
    <row r="10" spans="1:15" ht="15.9" customHeight="1" thickBot="1">
      <c r="A10" s="5" t="s">
        <v>38</v>
      </c>
      <c r="B10" s="5"/>
      <c r="C10" s="186"/>
      <c r="D10" s="186"/>
      <c r="E10" s="186"/>
      <c r="F10" s="186"/>
      <c r="G10" s="186"/>
      <c r="H10" s="39"/>
    </row>
    <row r="11" spans="1:15" ht="27" customHeight="1" thickBot="1">
      <c r="A11" s="40" t="s">
        <v>6</v>
      </c>
      <c r="B11" s="41"/>
      <c r="C11" s="175" t="s">
        <v>121</v>
      </c>
      <c r="D11" s="176" t="s">
        <v>108</v>
      </c>
      <c r="E11" s="187" t="s">
        <v>44</v>
      </c>
      <c r="F11" s="188" t="s">
        <v>122</v>
      </c>
      <c r="G11" s="189" t="s">
        <v>44</v>
      </c>
      <c r="H11" s="43" t="s">
        <v>40</v>
      </c>
    </row>
    <row r="12" spans="1:15" ht="15.9" customHeight="1">
      <c r="A12" s="60" t="s">
        <v>7</v>
      </c>
      <c r="B12" s="87"/>
      <c r="C12" s="190"/>
      <c r="D12" s="190">
        <f>SUM(D13:D20)</f>
        <v>257750</v>
      </c>
      <c r="E12" s="190">
        <f t="shared" ref="E12:E41" si="1">SUM(C12-D12)</f>
        <v>-257750</v>
      </c>
      <c r="F12" s="181">
        <f>SUM(F13:F20)</f>
        <v>0</v>
      </c>
      <c r="G12" s="181">
        <f>C12-F12</f>
        <v>0</v>
      </c>
      <c r="H12" s="46"/>
    </row>
    <row r="13" spans="1:15" ht="15.9" customHeight="1">
      <c r="A13" s="47"/>
      <c r="B13" s="48" t="s">
        <v>9</v>
      </c>
      <c r="C13" s="191"/>
      <c r="D13" s="191">
        <v>5000</v>
      </c>
      <c r="E13" s="192">
        <f t="shared" si="1"/>
        <v>-5000</v>
      </c>
      <c r="F13" s="193"/>
      <c r="G13" s="193">
        <f t="shared" ref="G13:G41" si="2">C13-F13</f>
        <v>0</v>
      </c>
      <c r="H13" s="50" t="s">
        <v>57</v>
      </c>
      <c r="M13" s="209"/>
    </row>
    <row r="14" spans="1:15" ht="15.9" customHeight="1">
      <c r="A14" s="51"/>
      <c r="B14" s="18" t="s">
        <v>11</v>
      </c>
      <c r="C14" s="191"/>
      <c r="D14" s="191">
        <v>60000</v>
      </c>
      <c r="E14" s="191">
        <f t="shared" si="1"/>
        <v>-60000</v>
      </c>
      <c r="F14" s="191"/>
      <c r="G14" s="191">
        <f t="shared" si="2"/>
        <v>0</v>
      </c>
      <c r="H14" s="30" t="s">
        <v>56</v>
      </c>
    </row>
    <row r="15" spans="1:15" ht="15.9" customHeight="1">
      <c r="A15" s="51"/>
      <c r="B15" s="18" t="s">
        <v>8</v>
      </c>
      <c r="C15" s="191"/>
      <c r="D15" s="191">
        <v>10000</v>
      </c>
      <c r="E15" s="191">
        <f t="shared" si="1"/>
        <v>-10000</v>
      </c>
      <c r="F15" s="191"/>
      <c r="G15" s="191">
        <f t="shared" si="2"/>
        <v>0</v>
      </c>
      <c r="H15" s="30" t="s">
        <v>32</v>
      </c>
    </row>
    <row r="16" spans="1:15" ht="15.9" customHeight="1">
      <c r="A16" s="51"/>
      <c r="B16" s="18" t="s">
        <v>33</v>
      </c>
      <c r="C16" s="191"/>
      <c r="D16" s="191">
        <v>45000</v>
      </c>
      <c r="E16" s="191">
        <f t="shared" si="1"/>
        <v>-45000</v>
      </c>
      <c r="F16" s="191"/>
      <c r="G16" s="191">
        <f t="shared" si="2"/>
        <v>0</v>
      </c>
      <c r="H16" s="30" t="s">
        <v>52</v>
      </c>
    </row>
    <row r="17" spans="1:11" ht="15.9" customHeight="1">
      <c r="A17" s="51"/>
      <c r="B17" s="18" t="s">
        <v>34</v>
      </c>
      <c r="C17" s="194"/>
      <c r="D17" s="194">
        <v>75000</v>
      </c>
      <c r="E17" s="195">
        <f t="shared" si="1"/>
        <v>-75000</v>
      </c>
      <c r="F17" s="195"/>
      <c r="G17" s="195">
        <f t="shared" si="2"/>
        <v>0</v>
      </c>
      <c r="H17" s="30" t="s">
        <v>31</v>
      </c>
    </row>
    <row r="18" spans="1:11" ht="15.9" customHeight="1">
      <c r="A18" s="51"/>
      <c r="B18" s="18" t="s">
        <v>51</v>
      </c>
      <c r="C18" s="191"/>
      <c r="D18" s="191">
        <v>50000</v>
      </c>
      <c r="E18" s="191">
        <f t="shared" si="1"/>
        <v>-50000</v>
      </c>
      <c r="F18" s="191"/>
      <c r="G18" s="191">
        <f t="shared" si="2"/>
        <v>0</v>
      </c>
      <c r="H18" s="30" t="s">
        <v>53</v>
      </c>
    </row>
    <row r="19" spans="1:11" ht="15.9" customHeight="1">
      <c r="A19" s="51"/>
      <c r="B19" s="18" t="s">
        <v>35</v>
      </c>
      <c r="C19" s="191"/>
      <c r="D19" s="191">
        <v>12750</v>
      </c>
      <c r="E19" s="191">
        <f t="shared" si="1"/>
        <v>-12750</v>
      </c>
      <c r="F19" s="191"/>
      <c r="G19" s="191">
        <f t="shared" si="2"/>
        <v>0</v>
      </c>
      <c r="H19" s="30" t="s">
        <v>30</v>
      </c>
    </row>
    <row r="20" spans="1:11" ht="15.9" customHeight="1">
      <c r="A20" s="196"/>
      <c r="B20" s="18" t="s">
        <v>36</v>
      </c>
      <c r="C20" s="197">
        <v>0</v>
      </c>
      <c r="D20" s="197">
        <v>0</v>
      </c>
      <c r="E20" s="197">
        <f t="shared" si="1"/>
        <v>0</v>
      </c>
      <c r="F20" s="197">
        <v>0</v>
      </c>
      <c r="G20" s="197">
        <f t="shared" si="2"/>
        <v>0</v>
      </c>
      <c r="H20" s="30" t="s">
        <v>29</v>
      </c>
    </row>
    <row r="21" spans="1:11" ht="15.9" customHeight="1">
      <c r="A21" s="198"/>
      <c r="B21" s="18" t="s">
        <v>67</v>
      </c>
      <c r="C21" s="197">
        <v>0</v>
      </c>
      <c r="D21" s="197">
        <v>0</v>
      </c>
      <c r="E21" s="197">
        <f t="shared" si="1"/>
        <v>0</v>
      </c>
      <c r="F21" s="197">
        <v>0</v>
      </c>
      <c r="G21" s="197">
        <f t="shared" si="2"/>
        <v>0</v>
      </c>
      <c r="H21" s="30" t="s">
        <v>61</v>
      </c>
    </row>
    <row r="22" spans="1:11" ht="15.9" customHeight="1" thickBot="1">
      <c r="A22" s="199"/>
      <c r="B22" s="24" t="s">
        <v>10</v>
      </c>
      <c r="C22" s="185">
        <v>0</v>
      </c>
      <c r="D22" s="185">
        <v>0</v>
      </c>
      <c r="E22" s="185">
        <f t="shared" si="1"/>
        <v>0</v>
      </c>
      <c r="F22" s="185">
        <v>0</v>
      </c>
      <c r="G22" s="185">
        <f t="shared" si="2"/>
        <v>0</v>
      </c>
      <c r="H22" s="27" t="s">
        <v>59</v>
      </c>
    </row>
    <row r="23" spans="1:11" ht="15.9" customHeight="1">
      <c r="A23" s="60" t="s">
        <v>181</v>
      </c>
      <c r="B23" s="61"/>
      <c r="C23" s="181"/>
      <c r="D23" s="181">
        <v>1380000</v>
      </c>
      <c r="E23" s="181">
        <f t="shared" si="1"/>
        <v>-1380000</v>
      </c>
      <c r="F23" s="181">
        <f>SUM(F24:F39)</f>
        <v>0</v>
      </c>
      <c r="G23" s="181">
        <f t="shared" si="2"/>
        <v>0</v>
      </c>
      <c r="H23" s="16"/>
    </row>
    <row r="24" spans="1:11" ht="15.9" customHeight="1">
      <c r="A24" s="62"/>
      <c r="B24" s="18" t="s">
        <v>21</v>
      </c>
      <c r="C24" s="191"/>
      <c r="D24" s="191">
        <v>415000</v>
      </c>
      <c r="E24" s="191">
        <f t="shared" si="1"/>
        <v>-415000</v>
      </c>
      <c r="F24" s="191">
        <f t="shared" ref="F24:F39" si="3">C24</f>
        <v>0</v>
      </c>
      <c r="G24" s="191">
        <f t="shared" si="2"/>
        <v>0</v>
      </c>
      <c r="H24" s="30" t="s">
        <v>23</v>
      </c>
    </row>
    <row r="25" spans="1:11" ht="15.9" customHeight="1">
      <c r="A25" s="62"/>
      <c r="B25" s="18" t="s">
        <v>49</v>
      </c>
      <c r="C25" s="191"/>
      <c r="D25" s="200">
        <v>275000</v>
      </c>
      <c r="E25" s="191">
        <f t="shared" si="1"/>
        <v>-275000</v>
      </c>
      <c r="F25" s="191">
        <f t="shared" si="3"/>
        <v>0</v>
      </c>
      <c r="G25" s="191">
        <f t="shared" si="2"/>
        <v>0</v>
      </c>
      <c r="H25" s="63" t="s">
        <v>26</v>
      </c>
    </row>
    <row r="26" spans="1:11" ht="15.9" customHeight="1">
      <c r="A26" s="62"/>
      <c r="B26" s="64" t="s">
        <v>13</v>
      </c>
      <c r="C26" s="191"/>
      <c r="D26" s="191">
        <v>0</v>
      </c>
      <c r="E26" s="191">
        <f t="shared" si="1"/>
        <v>0</v>
      </c>
      <c r="F26" s="191">
        <f t="shared" si="3"/>
        <v>0</v>
      </c>
      <c r="G26" s="191">
        <f t="shared" si="2"/>
        <v>0</v>
      </c>
      <c r="H26" s="63" t="s">
        <v>26</v>
      </c>
    </row>
    <row r="27" spans="1:11" ht="15.9" customHeight="1">
      <c r="A27" s="62"/>
      <c r="B27" s="18" t="s">
        <v>16</v>
      </c>
      <c r="C27" s="191"/>
      <c r="D27" s="191">
        <v>0</v>
      </c>
      <c r="E27" s="191">
        <f t="shared" si="1"/>
        <v>0</v>
      </c>
      <c r="F27" s="191">
        <f t="shared" si="3"/>
        <v>0</v>
      </c>
      <c r="G27" s="191">
        <f t="shared" si="2"/>
        <v>0</v>
      </c>
      <c r="H27" s="63" t="s">
        <v>26</v>
      </c>
      <c r="K27" s="65"/>
    </row>
    <row r="28" spans="1:11" ht="15.9" customHeight="1">
      <c r="A28" s="62"/>
      <c r="B28" s="56" t="s">
        <v>22</v>
      </c>
      <c r="C28" s="201"/>
      <c r="D28" s="201">
        <v>0</v>
      </c>
      <c r="E28" s="191">
        <f t="shared" si="1"/>
        <v>0</v>
      </c>
      <c r="F28" s="191">
        <f t="shared" si="3"/>
        <v>0</v>
      </c>
      <c r="G28" s="191">
        <f t="shared" si="2"/>
        <v>0</v>
      </c>
      <c r="H28" s="63" t="s">
        <v>26</v>
      </c>
      <c r="K28" s="65"/>
    </row>
    <row r="29" spans="1:11" ht="15.9" customHeight="1">
      <c r="A29" s="62"/>
      <c r="B29" s="18" t="s">
        <v>20</v>
      </c>
      <c r="C29" s="191"/>
      <c r="D29" s="191">
        <v>415000</v>
      </c>
      <c r="E29" s="191">
        <f t="shared" si="1"/>
        <v>-415000</v>
      </c>
      <c r="F29" s="191">
        <f t="shared" si="3"/>
        <v>0</v>
      </c>
      <c r="G29" s="191">
        <f t="shared" si="2"/>
        <v>0</v>
      </c>
      <c r="H29" s="63" t="s">
        <v>27</v>
      </c>
      <c r="K29" s="65"/>
    </row>
    <row r="30" spans="1:11" ht="15.9" customHeight="1">
      <c r="A30" s="62"/>
      <c r="B30" s="18" t="s">
        <v>50</v>
      </c>
      <c r="C30" s="191"/>
      <c r="D30" s="191">
        <v>320000</v>
      </c>
      <c r="E30" s="191">
        <f t="shared" si="1"/>
        <v>-320000</v>
      </c>
      <c r="F30" s="191">
        <f t="shared" si="3"/>
        <v>0</v>
      </c>
      <c r="G30" s="191">
        <f t="shared" si="2"/>
        <v>0</v>
      </c>
      <c r="H30" s="63" t="s">
        <v>26</v>
      </c>
      <c r="K30" s="65"/>
    </row>
    <row r="31" spans="1:11" ht="15.9" customHeight="1">
      <c r="A31" s="62"/>
      <c r="B31" s="18" t="s">
        <v>19</v>
      </c>
      <c r="C31" s="191"/>
      <c r="D31" s="191">
        <v>0</v>
      </c>
      <c r="E31" s="191">
        <f t="shared" si="1"/>
        <v>0</v>
      </c>
      <c r="F31" s="191">
        <f t="shared" si="3"/>
        <v>0</v>
      </c>
      <c r="G31" s="191">
        <f t="shared" si="2"/>
        <v>0</v>
      </c>
      <c r="H31" s="63" t="s">
        <v>26</v>
      </c>
      <c r="K31" s="65"/>
    </row>
    <row r="32" spans="1:11" ht="15.9" customHeight="1">
      <c r="A32" s="62"/>
      <c r="B32" s="18" t="s">
        <v>14</v>
      </c>
      <c r="C32" s="191"/>
      <c r="D32" s="191">
        <v>305000</v>
      </c>
      <c r="E32" s="191">
        <f t="shared" si="1"/>
        <v>-305000</v>
      </c>
      <c r="F32" s="191">
        <f t="shared" si="3"/>
        <v>0</v>
      </c>
      <c r="G32" s="191">
        <f t="shared" si="2"/>
        <v>0</v>
      </c>
      <c r="H32" s="63" t="s">
        <v>26</v>
      </c>
      <c r="K32" s="65"/>
    </row>
    <row r="33" spans="1:11" ht="15.9" customHeight="1">
      <c r="A33" s="62"/>
      <c r="B33" s="18" t="s">
        <v>15</v>
      </c>
      <c r="C33" s="191"/>
      <c r="D33" s="191">
        <v>0</v>
      </c>
      <c r="E33" s="191">
        <f t="shared" si="1"/>
        <v>0</v>
      </c>
      <c r="F33" s="191">
        <f t="shared" si="3"/>
        <v>0</v>
      </c>
      <c r="G33" s="191">
        <f t="shared" si="2"/>
        <v>0</v>
      </c>
      <c r="H33" s="63" t="s">
        <v>26</v>
      </c>
      <c r="K33" s="65"/>
    </row>
    <row r="34" spans="1:11" ht="15.9" customHeight="1">
      <c r="A34" s="62"/>
      <c r="B34" s="18" t="s">
        <v>45</v>
      </c>
      <c r="C34" s="191"/>
      <c r="D34" s="191">
        <v>0</v>
      </c>
      <c r="E34" s="191">
        <f t="shared" si="1"/>
        <v>0</v>
      </c>
      <c r="F34" s="191">
        <f t="shared" si="3"/>
        <v>0</v>
      </c>
      <c r="G34" s="191">
        <f t="shared" si="2"/>
        <v>0</v>
      </c>
      <c r="H34" s="63" t="s">
        <v>26</v>
      </c>
    </row>
    <row r="35" spans="1:11" ht="15.9" customHeight="1">
      <c r="A35" s="62"/>
      <c r="B35" s="18" t="s">
        <v>18</v>
      </c>
      <c r="C35" s="191"/>
      <c r="D35" s="191">
        <v>0</v>
      </c>
      <c r="E35" s="191">
        <f t="shared" si="1"/>
        <v>0</v>
      </c>
      <c r="F35" s="191">
        <f t="shared" si="3"/>
        <v>0</v>
      </c>
      <c r="G35" s="191">
        <f t="shared" si="2"/>
        <v>0</v>
      </c>
      <c r="H35" s="63" t="s">
        <v>26</v>
      </c>
    </row>
    <row r="36" spans="1:11" ht="15.9" customHeight="1">
      <c r="A36" s="62"/>
      <c r="B36" s="18" t="s">
        <v>17</v>
      </c>
      <c r="C36" s="191"/>
      <c r="D36" s="191">
        <v>0</v>
      </c>
      <c r="E36" s="191">
        <f t="shared" si="1"/>
        <v>0</v>
      </c>
      <c r="F36" s="191">
        <f t="shared" si="3"/>
        <v>0</v>
      </c>
      <c r="G36" s="191">
        <f t="shared" si="2"/>
        <v>0</v>
      </c>
      <c r="H36" s="63" t="s">
        <v>26</v>
      </c>
    </row>
    <row r="37" spans="1:11" ht="15.9" customHeight="1">
      <c r="A37" s="62"/>
      <c r="B37" s="18" t="s">
        <v>47</v>
      </c>
      <c r="C37" s="191"/>
      <c r="D37" s="191">
        <v>0</v>
      </c>
      <c r="E37" s="191">
        <f t="shared" si="1"/>
        <v>0</v>
      </c>
      <c r="F37" s="191">
        <f t="shared" si="3"/>
        <v>0</v>
      </c>
      <c r="G37" s="191">
        <f t="shared" si="2"/>
        <v>0</v>
      </c>
      <c r="H37" s="63" t="s">
        <v>26</v>
      </c>
      <c r="I37" s="67"/>
    </row>
    <row r="38" spans="1:11" ht="15.9" customHeight="1">
      <c r="A38" s="62"/>
      <c r="B38" s="18" t="s">
        <v>46</v>
      </c>
      <c r="C38" s="191"/>
      <c r="D38" s="191">
        <v>0</v>
      </c>
      <c r="E38" s="191">
        <f t="shared" si="1"/>
        <v>0</v>
      </c>
      <c r="F38" s="191">
        <f t="shared" si="3"/>
        <v>0</v>
      </c>
      <c r="G38" s="191">
        <f t="shared" si="2"/>
        <v>0</v>
      </c>
      <c r="H38" s="63" t="s">
        <v>26</v>
      </c>
    </row>
    <row r="39" spans="1:11" ht="15.9" customHeight="1" thickBot="1">
      <c r="A39" s="62"/>
      <c r="B39" s="18" t="s">
        <v>48</v>
      </c>
      <c r="C39" s="191"/>
      <c r="D39" s="191">
        <v>0</v>
      </c>
      <c r="E39" s="201">
        <f t="shared" si="1"/>
        <v>0</v>
      </c>
      <c r="F39" s="201">
        <f t="shared" si="3"/>
        <v>0</v>
      </c>
      <c r="G39" s="201">
        <f t="shared" si="2"/>
        <v>0</v>
      </c>
      <c r="H39" s="69" t="s">
        <v>26</v>
      </c>
    </row>
    <row r="40" spans="1:11" ht="15.9" customHeight="1" thickBot="1">
      <c r="A40" s="70" t="s">
        <v>58</v>
      </c>
      <c r="B40" s="71"/>
      <c r="C40" s="181"/>
      <c r="D40" s="181">
        <v>1500</v>
      </c>
      <c r="E40" s="181">
        <f t="shared" si="1"/>
        <v>-1500</v>
      </c>
      <c r="F40" s="190"/>
      <c r="G40" s="190">
        <f>C40-F40</f>
        <v>0</v>
      </c>
      <c r="H40" s="72"/>
    </row>
    <row r="41" spans="1:11" ht="15.9" customHeight="1" thickBot="1">
      <c r="A41" s="8" t="s">
        <v>41</v>
      </c>
      <c r="B41" s="9"/>
      <c r="C41" s="202">
        <f>C12+C23+C40</f>
        <v>0</v>
      </c>
      <c r="D41" s="202">
        <f>D12+D23+D40</f>
        <v>1639250</v>
      </c>
      <c r="E41" s="202">
        <f t="shared" si="1"/>
        <v>-1639250</v>
      </c>
      <c r="F41" s="202">
        <f>F12+F23+F40</f>
        <v>0</v>
      </c>
      <c r="G41" s="202">
        <f t="shared" si="2"/>
        <v>0</v>
      </c>
      <c r="H41" s="75"/>
    </row>
    <row r="42" spans="1:11" ht="10.199999999999999" customHeight="1"/>
    <row r="43" spans="1:11" ht="15.9" customHeight="1">
      <c r="A43" s="2" t="s">
        <v>25</v>
      </c>
      <c r="C43" s="2" t="s">
        <v>64</v>
      </c>
      <c r="D43" s="77" t="s">
        <v>65</v>
      </c>
      <c r="E43" s="2" t="s">
        <v>63</v>
      </c>
      <c r="F43" s="2" t="s">
        <v>66</v>
      </c>
      <c r="G43" s="2" t="s">
        <v>62</v>
      </c>
      <c r="H43" s="2"/>
    </row>
    <row r="44" spans="1:11" ht="15.9" customHeight="1">
      <c r="C44" s="78">
        <f>F8</f>
        <v>1989250</v>
      </c>
      <c r="D44" s="79"/>
      <c r="E44" s="79">
        <f>F41</f>
        <v>0</v>
      </c>
      <c r="F44" s="79"/>
      <c r="G44" s="203">
        <f>C44-E44</f>
        <v>1989250</v>
      </c>
      <c r="H44" s="203"/>
    </row>
    <row r="46" spans="1:11" s="4" customFormat="1" ht="21" customHeight="1">
      <c r="B46" s="204" t="s">
        <v>123</v>
      </c>
      <c r="C46" s="170"/>
      <c r="D46" s="205" t="s">
        <v>167</v>
      </c>
      <c r="E46" s="170"/>
      <c r="F46" s="205" t="s">
        <v>178</v>
      </c>
      <c r="G46" s="170"/>
      <c r="H46" s="205" t="s">
        <v>168</v>
      </c>
    </row>
    <row r="47" spans="1:11" s="206" customFormat="1" ht="21" customHeight="1">
      <c r="F47" s="207" t="s">
        <v>179</v>
      </c>
      <c r="G47" s="172"/>
      <c r="H47" s="172"/>
    </row>
  </sheetData>
  <phoneticPr fontId="1"/>
  <printOptions horizontalCentered="1" verticalCentered="1"/>
  <pageMargins left="0.23622047244094491" right="0.23622047244094491" top="0.31496062992125984" bottom="0.27559055118110237" header="0.31496062992125984" footer="0.31496062992125984"/>
  <pageSetup paperSize="9" scale="89" orientation="portrait" cellComments="asDisplayed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E48AB-E9DA-4CD1-BE39-521EA5A9655B}">
  <dimension ref="A1:F37"/>
  <sheetViews>
    <sheetView tabSelected="1" zoomScaleNormal="100" workbookViewId="0">
      <selection activeCell="M16" sqref="M16"/>
    </sheetView>
  </sheetViews>
  <sheetFormatPr defaultRowHeight="13.2"/>
  <cols>
    <col min="1" max="1" width="4" style="2" customWidth="1"/>
    <col min="2" max="2" width="21.5546875" style="2" customWidth="1"/>
    <col min="3" max="4" width="15.44140625" style="2" customWidth="1"/>
    <col min="5" max="5" width="13.33203125" style="2" customWidth="1"/>
    <col min="6" max="6" width="15.44140625" style="2" customWidth="1"/>
    <col min="7" max="16384" width="8.88671875" style="2"/>
  </cols>
  <sheetData>
    <row r="1" spans="1:6" ht="16.2">
      <c r="B1" s="115" t="s">
        <v>124</v>
      </c>
      <c r="C1" s="77"/>
      <c r="D1" s="116" t="s">
        <v>125</v>
      </c>
    </row>
    <row r="2" spans="1:6" ht="24" customHeight="1">
      <c r="A2" s="117" t="s">
        <v>172</v>
      </c>
      <c r="B2" s="118"/>
      <c r="C2" s="118"/>
      <c r="D2" s="118"/>
      <c r="E2" s="119"/>
      <c r="F2" s="118"/>
    </row>
    <row r="3" spans="1:6" ht="24" customHeight="1">
      <c r="A3" s="120"/>
      <c r="B3" s="120"/>
      <c r="C3" s="121" t="s">
        <v>126</v>
      </c>
      <c r="D3" s="256"/>
      <c r="E3" s="256"/>
      <c r="F3" s="256"/>
    </row>
    <row r="4" spans="1:6" ht="15" thickBot="1">
      <c r="A4" s="122" t="s">
        <v>127</v>
      </c>
    </row>
    <row r="5" spans="1:6" ht="18.600000000000001" customHeight="1" thickBot="1">
      <c r="A5" s="123" t="s">
        <v>128</v>
      </c>
      <c r="B5" s="124"/>
      <c r="C5" s="125" t="s">
        <v>129</v>
      </c>
      <c r="D5" s="242" t="s">
        <v>130</v>
      </c>
      <c r="E5" s="242"/>
      <c r="F5" s="243"/>
    </row>
    <row r="6" spans="1:6" ht="21" customHeight="1">
      <c r="A6" s="127" t="s">
        <v>174</v>
      </c>
      <c r="B6" s="128" t="s">
        <v>131</v>
      </c>
      <c r="C6" s="129">
        <f>SUM(C7:C8)</f>
        <v>0</v>
      </c>
      <c r="D6" s="257"/>
      <c r="E6" s="257"/>
      <c r="F6" s="258"/>
    </row>
    <row r="7" spans="1:6" ht="21" customHeight="1">
      <c r="A7" s="130"/>
      <c r="B7" s="131" t="s">
        <v>132</v>
      </c>
      <c r="C7" s="132">
        <f>SUM([1]南!C7,[1]北!C7)</f>
        <v>0</v>
      </c>
      <c r="D7" s="259" t="s">
        <v>133</v>
      </c>
      <c r="E7" s="260"/>
      <c r="F7" s="261"/>
    </row>
    <row r="8" spans="1:6" ht="21" customHeight="1" thickBot="1">
      <c r="A8" s="133"/>
      <c r="B8" s="134" t="s">
        <v>134</v>
      </c>
      <c r="C8" s="135">
        <f>SUM([1]南!C8,[1]北!C8)</f>
        <v>0</v>
      </c>
      <c r="D8" s="262"/>
      <c r="E8" s="262"/>
      <c r="F8" s="263"/>
    </row>
    <row r="9" spans="1:6" ht="21" customHeight="1">
      <c r="A9" s="136" t="s">
        <v>175</v>
      </c>
      <c r="B9" s="137"/>
      <c r="C9" s="138">
        <f>SUM(C10:C11)</f>
        <v>0</v>
      </c>
      <c r="D9" s="233"/>
      <c r="E9" s="234"/>
      <c r="F9" s="235"/>
    </row>
    <row r="10" spans="1:6" ht="21" customHeight="1">
      <c r="A10" s="29"/>
      <c r="B10" s="139" t="s">
        <v>135</v>
      </c>
      <c r="C10" s="132">
        <f>SUM([1]南!C12,[1]北!C12)</f>
        <v>0</v>
      </c>
      <c r="D10" s="250"/>
      <c r="E10" s="251"/>
      <c r="F10" s="252"/>
    </row>
    <row r="11" spans="1:6" ht="21" customHeight="1" thickBot="1">
      <c r="A11" s="140"/>
      <c r="B11" s="141" t="s">
        <v>136</v>
      </c>
      <c r="C11" s="142">
        <f>SUM([1]南!C13,[1]北!C13)</f>
        <v>0</v>
      </c>
      <c r="D11" s="253"/>
      <c r="E11" s="254"/>
      <c r="F11" s="255"/>
    </row>
    <row r="12" spans="1:6" ht="21" customHeight="1" thickTop="1" thickBot="1">
      <c r="A12" s="32" t="s">
        <v>41</v>
      </c>
      <c r="B12" s="143"/>
      <c r="C12" s="144">
        <f>SUM(C6,C9)</f>
        <v>0</v>
      </c>
      <c r="D12" s="230"/>
      <c r="E12" s="230"/>
      <c r="F12" s="231"/>
    </row>
    <row r="14" spans="1:6" ht="15" thickBot="1">
      <c r="A14" s="122" t="s">
        <v>137</v>
      </c>
    </row>
    <row r="15" spans="1:6" ht="18.600000000000001" customHeight="1" thickBot="1">
      <c r="A15" s="145"/>
      <c r="B15" s="125" t="s">
        <v>138</v>
      </c>
      <c r="C15" s="126" t="s">
        <v>129</v>
      </c>
      <c r="D15" s="242" t="s">
        <v>130</v>
      </c>
      <c r="E15" s="242"/>
      <c r="F15" s="243"/>
    </row>
    <row r="16" spans="1:6" ht="21.6" customHeight="1">
      <c r="A16" s="136" t="s">
        <v>176</v>
      </c>
      <c r="B16" s="137"/>
      <c r="C16" s="146">
        <f>SUM(C17:C18)</f>
        <v>0</v>
      </c>
      <c r="D16" s="233"/>
      <c r="E16" s="234"/>
      <c r="F16" s="235"/>
    </row>
    <row r="17" spans="1:6" ht="21" customHeight="1">
      <c r="A17" s="147"/>
      <c r="B17" s="148" t="s">
        <v>139</v>
      </c>
      <c r="C17" s="149">
        <f>SUM([1]南!C18,[1]北!C18,[1]決勝!C12)</f>
        <v>0</v>
      </c>
      <c r="D17" s="244" t="s">
        <v>140</v>
      </c>
      <c r="E17" s="245"/>
      <c r="F17" s="246"/>
    </row>
    <row r="18" spans="1:6" ht="21" customHeight="1">
      <c r="A18" s="147"/>
      <c r="B18" s="150" t="s">
        <v>182</v>
      </c>
      <c r="C18" s="151">
        <f>SUM([1]南!C19,[1]北!C19,[1]決勝!C13)</f>
        <v>0</v>
      </c>
      <c r="D18" s="239" t="s">
        <v>141</v>
      </c>
      <c r="E18" s="240"/>
      <c r="F18" s="241"/>
    </row>
    <row r="19" spans="1:6" ht="21" customHeight="1">
      <c r="A19" s="147"/>
      <c r="B19" s="150" t="s">
        <v>142</v>
      </c>
      <c r="C19" s="151">
        <f>SUM([1]南!C20,[1]北!C20,[1]決勝!C14)</f>
        <v>0</v>
      </c>
      <c r="D19" s="247" t="s">
        <v>143</v>
      </c>
      <c r="E19" s="248"/>
      <c r="F19" s="249"/>
    </row>
    <row r="20" spans="1:6" ht="21" customHeight="1">
      <c r="A20" s="147"/>
      <c r="B20" s="150" t="s">
        <v>144</v>
      </c>
      <c r="C20" s="151">
        <f>SUM([1]南!C21,[1]北!C21,[1]決勝!C15)</f>
        <v>0</v>
      </c>
      <c r="D20" s="247" t="s">
        <v>145</v>
      </c>
      <c r="E20" s="248"/>
      <c r="F20" s="249"/>
    </row>
    <row r="21" spans="1:6" ht="21" customHeight="1">
      <c r="A21" s="147"/>
      <c r="B21" s="150" t="s">
        <v>146</v>
      </c>
      <c r="C21" s="151">
        <f>SUM([1]南!C22,[1]北!C22,[1]決勝!C16)</f>
        <v>0</v>
      </c>
      <c r="D21" s="247" t="s">
        <v>147</v>
      </c>
      <c r="E21" s="248"/>
      <c r="F21" s="249"/>
    </row>
    <row r="22" spans="1:6" ht="21" customHeight="1">
      <c r="A22" s="147"/>
      <c r="B22" s="150" t="s">
        <v>148</v>
      </c>
      <c r="C22" s="151">
        <f>SUM([1]南!C23,[1]北!C23,[1]決勝!C17)</f>
        <v>0</v>
      </c>
      <c r="D22" s="236" t="s">
        <v>173</v>
      </c>
      <c r="E22" s="237"/>
      <c r="F22" s="238"/>
    </row>
    <row r="23" spans="1:6" ht="21" customHeight="1">
      <c r="A23" s="147"/>
      <c r="B23" s="150" t="s">
        <v>149</v>
      </c>
      <c r="C23" s="151">
        <f>SUM([1]南!C24,[1]北!C24,[1]決勝!C18)</f>
        <v>0</v>
      </c>
      <c r="D23" s="239" t="s">
        <v>150</v>
      </c>
      <c r="E23" s="240"/>
      <c r="F23" s="241"/>
    </row>
    <row r="24" spans="1:6" ht="21" customHeight="1">
      <c r="A24" s="147"/>
      <c r="B24" s="150" t="s">
        <v>151</v>
      </c>
      <c r="C24" s="151">
        <f>SUM([1]南!C25,[1]北!C25,[1]決勝!C19)</f>
        <v>0</v>
      </c>
      <c r="D24" s="239" t="s">
        <v>152</v>
      </c>
      <c r="E24" s="240"/>
      <c r="F24" s="241"/>
    </row>
    <row r="25" spans="1:6" ht="21" customHeight="1">
      <c r="A25" s="147"/>
      <c r="B25" s="150" t="s">
        <v>153</v>
      </c>
      <c r="C25" s="151">
        <f>SUM([1]南!C26,[1]北!C26,[1]決勝!C20)</f>
        <v>0</v>
      </c>
      <c r="D25" s="239" t="s">
        <v>154</v>
      </c>
      <c r="E25" s="240"/>
      <c r="F25" s="241"/>
    </row>
    <row r="26" spans="1:6" ht="21" customHeight="1">
      <c r="A26" s="130"/>
      <c r="B26" s="152" t="s">
        <v>155</v>
      </c>
      <c r="C26" s="151">
        <f>SUM([1]南!C27,[1]北!C27,[1]決勝!C21)</f>
        <v>0</v>
      </c>
      <c r="D26" s="239" t="s">
        <v>156</v>
      </c>
      <c r="E26" s="240"/>
      <c r="F26" s="241"/>
    </row>
    <row r="27" spans="1:6" ht="21" customHeight="1">
      <c r="A27" s="130"/>
      <c r="B27" s="152" t="s">
        <v>157</v>
      </c>
      <c r="C27" s="151">
        <f>SUM([1]南!C28,[1]北!C28,[1]決勝!C22)</f>
        <v>0</v>
      </c>
      <c r="D27" s="153" t="s">
        <v>158</v>
      </c>
      <c r="E27" s="154"/>
      <c r="F27" s="155"/>
    </row>
    <row r="28" spans="1:6" ht="21" customHeight="1" thickBot="1">
      <c r="A28" s="140"/>
      <c r="B28" s="156" t="s">
        <v>159</v>
      </c>
      <c r="C28" s="142">
        <f>SUM([1]南!C29,[1]北!C29,[1]決勝!C23)</f>
        <v>0</v>
      </c>
      <c r="D28" s="157"/>
      <c r="E28" s="158"/>
      <c r="F28" s="159"/>
    </row>
    <row r="29" spans="1:6" ht="21" customHeight="1" thickTop="1" thickBot="1">
      <c r="A29" s="160" t="s">
        <v>160</v>
      </c>
      <c r="B29" s="161"/>
      <c r="C29" s="162">
        <f>SUM(C17:C25)</f>
        <v>0</v>
      </c>
      <c r="D29" s="230"/>
      <c r="E29" s="230"/>
      <c r="F29" s="231"/>
    </row>
    <row r="30" spans="1:6">
      <c r="A30" s="77"/>
      <c r="B30" s="77"/>
      <c r="C30" s="163"/>
      <c r="D30" s="164"/>
      <c r="E30" s="164"/>
      <c r="F30" s="164"/>
    </row>
    <row r="31" spans="1:6" ht="14.4">
      <c r="A31" s="77"/>
      <c r="B31" s="165" t="s">
        <v>161</v>
      </c>
      <c r="C31" s="166"/>
      <c r="D31" s="165" t="s">
        <v>162</v>
      </c>
      <c r="E31" s="166"/>
      <c r="F31" s="165" t="s">
        <v>163</v>
      </c>
    </row>
    <row r="32" spans="1:6" ht="24" customHeight="1">
      <c r="A32" s="77"/>
      <c r="B32" s="167">
        <f>C12</f>
        <v>0</v>
      </c>
      <c r="C32" s="166" t="s">
        <v>164</v>
      </c>
      <c r="D32" s="167">
        <f>C29</f>
        <v>0</v>
      </c>
      <c r="E32" s="166" t="s">
        <v>165</v>
      </c>
      <c r="F32" s="167">
        <f>B32-D32</f>
        <v>0</v>
      </c>
    </row>
    <row r="33" spans="2:6" ht="14.4">
      <c r="B33" s="168" t="s">
        <v>166</v>
      </c>
      <c r="C33" s="169"/>
      <c r="D33" s="169"/>
      <c r="E33" s="169"/>
      <c r="F33" s="169"/>
    </row>
    <row r="34" spans="2:6" ht="22.8" customHeight="1">
      <c r="B34" s="165" t="s">
        <v>177</v>
      </c>
      <c r="C34" s="170"/>
      <c r="D34" s="171" t="s">
        <v>178</v>
      </c>
      <c r="E34" s="170"/>
      <c r="F34" s="171" t="s">
        <v>168</v>
      </c>
    </row>
    <row r="35" spans="2:6" s="169" customFormat="1"/>
    <row r="36" spans="2:6" s="169" customFormat="1" ht="14.4">
      <c r="B36" s="171" t="s">
        <v>169</v>
      </c>
      <c r="C36" s="168"/>
      <c r="D36" s="168"/>
      <c r="E36" s="168"/>
    </row>
    <row r="37" spans="2:6" s="169" customFormat="1" ht="24" customHeight="1">
      <c r="B37" s="172"/>
      <c r="C37" s="168" t="s">
        <v>170</v>
      </c>
      <c r="D37" s="232"/>
      <c r="E37" s="232"/>
      <c r="F37" s="169" t="s">
        <v>171</v>
      </c>
    </row>
  </sheetData>
  <mergeCells count="23">
    <mergeCell ref="D9:F9"/>
    <mergeCell ref="D10:F10"/>
    <mergeCell ref="D11:F11"/>
    <mergeCell ref="D12:F12"/>
    <mergeCell ref="D3:F3"/>
    <mergeCell ref="D5:F5"/>
    <mergeCell ref="D6:F6"/>
    <mergeCell ref="D7:F7"/>
    <mergeCell ref="D8:F8"/>
    <mergeCell ref="D15:F15"/>
    <mergeCell ref="D17:F17"/>
    <mergeCell ref="D18:F18"/>
    <mergeCell ref="D19:F19"/>
    <mergeCell ref="D20:F20"/>
    <mergeCell ref="D29:F29"/>
    <mergeCell ref="D37:E37"/>
    <mergeCell ref="D16:F16"/>
    <mergeCell ref="D22:F22"/>
    <mergeCell ref="D23:F23"/>
    <mergeCell ref="D24:F24"/>
    <mergeCell ref="D25:F25"/>
    <mergeCell ref="D26:F26"/>
    <mergeCell ref="D21:F21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portrait" horizontalDpi="0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37C0C-97B0-4464-AFD1-EB37AACD13C0}">
  <sheetPr>
    <pageSetUpPr fitToPage="1"/>
  </sheetPr>
  <dimension ref="A1:J43"/>
  <sheetViews>
    <sheetView zoomScaleNormal="100" workbookViewId="0">
      <selection activeCell="L14" sqref="L14"/>
    </sheetView>
  </sheetViews>
  <sheetFormatPr defaultRowHeight="13.2"/>
  <cols>
    <col min="1" max="1" width="4" style="2" customWidth="1"/>
    <col min="2" max="2" width="15.6640625" style="2" customWidth="1"/>
    <col min="3" max="8" width="12.5546875" style="2" customWidth="1"/>
    <col min="9" max="9" width="34.33203125" style="76" customWidth="1"/>
    <col min="10" max="10" width="14.88671875" style="2" customWidth="1"/>
    <col min="11" max="11" width="13.109375" style="2" customWidth="1"/>
    <col min="12" max="12" width="11" style="2" customWidth="1"/>
    <col min="13" max="16384" width="8.88671875" style="2"/>
  </cols>
  <sheetData>
    <row r="1" spans="1:9" ht="19.2">
      <c r="A1" s="212" t="s">
        <v>120</v>
      </c>
      <c r="B1" s="81"/>
      <c r="C1" s="81"/>
      <c r="D1" s="81"/>
      <c r="E1" s="81"/>
      <c r="F1" s="81"/>
      <c r="G1" s="81"/>
      <c r="H1" s="81"/>
      <c r="I1" s="81"/>
    </row>
    <row r="2" spans="1:9" ht="19.2">
      <c r="A2" s="212" t="s">
        <v>115</v>
      </c>
      <c r="B2" s="81"/>
      <c r="C2" s="81"/>
      <c r="D2" s="81"/>
      <c r="E2" s="81"/>
      <c r="F2" s="81"/>
      <c r="G2" s="81"/>
      <c r="H2" s="81"/>
      <c r="I2" s="81"/>
    </row>
    <row r="3" spans="1:9" ht="16.8" thickBot="1">
      <c r="A3" s="90" t="s">
        <v>37</v>
      </c>
      <c r="B3" s="91"/>
      <c r="C3" s="92"/>
      <c r="D3" s="92"/>
      <c r="E3" s="92"/>
      <c r="F3" s="92"/>
      <c r="G3" s="92"/>
      <c r="H3" s="92"/>
      <c r="I3" s="92"/>
    </row>
    <row r="4" spans="1:9" ht="13.8" thickBot="1">
      <c r="A4" s="213" t="s">
        <v>39</v>
      </c>
      <c r="B4" s="98"/>
      <c r="C4" s="214" t="s">
        <v>68</v>
      </c>
      <c r="D4" s="214" t="s">
        <v>69</v>
      </c>
      <c r="E4" s="214" t="s">
        <v>70</v>
      </c>
      <c r="F4" s="214" t="s">
        <v>71</v>
      </c>
      <c r="G4" s="214" t="s">
        <v>103</v>
      </c>
      <c r="H4" s="214" t="s">
        <v>72</v>
      </c>
      <c r="I4" s="215" t="s">
        <v>40</v>
      </c>
    </row>
    <row r="5" spans="1:9" ht="17.399999999999999" customHeight="1">
      <c r="A5" s="93" t="s">
        <v>180</v>
      </c>
      <c r="B5" s="94"/>
      <c r="C5" s="95">
        <f>置賜ブロック!F6</f>
        <v>804250</v>
      </c>
      <c r="D5" s="95">
        <f>村山ブロック!F6</f>
        <v>0</v>
      </c>
      <c r="E5" s="95">
        <f>最北ブロック!F6</f>
        <v>0</v>
      </c>
      <c r="F5" s="95">
        <f>庄内ブロック!F6</f>
        <v>1989250</v>
      </c>
      <c r="G5" s="95">
        <v>1600000</v>
      </c>
      <c r="H5" s="95">
        <f>SUM(C5:G5)</f>
        <v>4393500</v>
      </c>
      <c r="I5" s="96"/>
    </row>
    <row r="6" spans="1:9" ht="17.399999999999999" customHeight="1" thickBot="1">
      <c r="A6" s="97" t="s">
        <v>73</v>
      </c>
      <c r="B6" s="221"/>
      <c r="C6" s="222">
        <f>置賜ブロック!F7</f>
        <v>5</v>
      </c>
      <c r="D6" s="222">
        <f>村山ブロック!F7</f>
        <v>0</v>
      </c>
      <c r="E6" s="222">
        <f>最北ブロック!F7</f>
        <v>0</v>
      </c>
      <c r="F6" s="222">
        <f>庄内ブロック!F7</f>
        <v>0</v>
      </c>
      <c r="G6" s="222">
        <v>0</v>
      </c>
      <c r="H6" s="222">
        <f>SUM(C6:G6)</f>
        <v>5</v>
      </c>
      <c r="I6" s="223"/>
    </row>
    <row r="7" spans="1:9" ht="19.2" customHeight="1" thickTop="1" thickBot="1">
      <c r="A7" s="98" t="s">
        <v>74</v>
      </c>
      <c r="B7" s="216"/>
      <c r="C7" s="217">
        <f>SUM(C5:C6)</f>
        <v>804255</v>
      </c>
      <c r="D7" s="217">
        <f>SUM(D5:D6)</f>
        <v>0</v>
      </c>
      <c r="E7" s="217">
        <f t="shared" ref="E7:G7" si="0">SUM(E5:E6)</f>
        <v>0</v>
      </c>
      <c r="F7" s="217">
        <f t="shared" si="0"/>
        <v>1989250</v>
      </c>
      <c r="G7" s="217">
        <f t="shared" si="0"/>
        <v>1600000</v>
      </c>
      <c r="H7" s="217">
        <f>SUM(H5:H6)</f>
        <v>4393505</v>
      </c>
      <c r="I7" s="218"/>
    </row>
    <row r="8" spans="1:9" ht="9" customHeight="1">
      <c r="A8" s="37"/>
      <c r="B8" s="37"/>
      <c r="C8" s="38"/>
      <c r="D8" s="38"/>
      <c r="E8" s="38"/>
      <c r="F8" s="38"/>
      <c r="G8" s="38"/>
      <c r="H8" s="38"/>
    </row>
    <row r="9" spans="1:9" ht="16.05" customHeight="1" thickBot="1">
      <c r="A9" s="90" t="s">
        <v>38</v>
      </c>
      <c r="B9" s="5"/>
      <c r="C9" s="38"/>
      <c r="D9" s="38"/>
      <c r="E9" s="38"/>
      <c r="F9" s="38"/>
      <c r="G9" s="38"/>
      <c r="H9" s="38"/>
    </row>
    <row r="10" spans="1:9" ht="13.8" thickBot="1">
      <c r="A10" s="213" t="s">
        <v>6</v>
      </c>
      <c r="B10" s="98"/>
      <c r="C10" s="214" t="s">
        <v>68</v>
      </c>
      <c r="D10" s="214" t="s">
        <v>69</v>
      </c>
      <c r="E10" s="214" t="s">
        <v>70</v>
      </c>
      <c r="F10" s="214" t="s">
        <v>71</v>
      </c>
      <c r="G10" s="214" t="s">
        <v>103</v>
      </c>
      <c r="H10" s="214" t="s">
        <v>72</v>
      </c>
      <c r="I10" s="215" t="s">
        <v>40</v>
      </c>
    </row>
    <row r="11" spans="1:9" ht="17.399999999999999" customHeight="1">
      <c r="A11" s="62" t="s">
        <v>7</v>
      </c>
      <c r="B11" s="94"/>
      <c r="C11" s="99">
        <f>置賜ブロック!F12</f>
        <v>0</v>
      </c>
      <c r="D11" s="99">
        <f>村山ブロック!F12</f>
        <v>0</v>
      </c>
      <c r="E11" s="99">
        <f>最北ブロック!F12</f>
        <v>0</v>
      </c>
      <c r="F11" s="99">
        <f>庄内ブロック!F12</f>
        <v>0</v>
      </c>
      <c r="G11" s="99">
        <f>SUM(G12:G21)</f>
        <v>1600000</v>
      </c>
      <c r="H11" s="99">
        <f t="shared" ref="H11:H19" si="1">SUM(C11:G11)</f>
        <v>1600000</v>
      </c>
      <c r="I11" s="96"/>
    </row>
    <row r="12" spans="1:9" ht="17.399999999999999" customHeight="1">
      <c r="A12" s="62"/>
      <c r="B12" s="100" t="s">
        <v>9</v>
      </c>
      <c r="C12" s="101"/>
      <c r="D12" s="101"/>
      <c r="E12" s="101"/>
      <c r="F12" s="101"/>
      <c r="G12" s="101">
        <v>0</v>
      </c>
      <c r="H12" s="101">
        <f t="shared" si="1"/>
        <v>0</v>
      </c>
      <c r="I12" s="102" t="s">
        <v>75</v>
      </c>
    </row>
    <row r="13" spans="1:9" ht="17.399999999999999" customHeight="1">
      <c r="A13" s="62"/>
      <c r="B13" s="103" t="s">
        <v>11</v>
      </c>
      <c r="C13" s="101"/>
      <c r="D13" s="101"/>
      <c r="E13" s="101"/>
      <c r="F13" s="101"/>
      <c r="G13" s="101">
        <v>0</v>
      </c>
      <c r="H13" s="101">
        <f t="shared" si="1"/>
        <v>0</v>
      </c>
      <c r="I13" s="102" t="s">
        <v>76</v>
      </c>
    </row>
    <row r="14" spans="1:9" ht="17.399999999999999" customHeight="1">
      <c r="A14" s="62"/>
      <c r="B14" s="103" t="s">
        <v>8</v>
      </c>
      <c r="C14" s="101"/>
      <c r="D14" s="101"/>
      <c r="E14" s="101"/>
      <c r="F14" s="101"/>
      <c r="G14" s="101">
        <v>0</v>
      </c>
      <c r="H14" s="101">
        <f t="shared" si="1"/>
        <v>0</v>
      </c>
      <c r="I14" s="102" t="s">
        <v>98</v>
      </c>
    </row>
    <row r="15" spans="1:9" ht="17.399999999999999" customHeight="1">
      <c r="A15" s="62"/>
      <c r="B15" s="103" t="s">
        <v>33</v>
      </c>
      <c r="C15" s="101"/>
      <c r="D15" s="101"/>
      <c r="E15" s="101"/>
      <c r="F15" s="101"/>
      <c r="G15" s="101">
        <v>0</v>
      </c>
      <c r="H15" s="101">
        <f t="shared" si="1"/>
        <v>0</v>
      </c>
      <c r="I15" s="102" t="s">
        <v>99</v>
      </c>
    </row>
    <row r="16" spans="1:9" ht="17.399999999999999" customHeight="1">
      <c r="A16" s="62"/>
      <c r="B16" s="103" t="s">
        <v>34</v>
      </c>
      <c r="C16" s="101"/>
      <c r="D16" s="101"/>
      <c r="E16" s="101"/>
      <c r="F16" s="101"/>
      <c r="G16" s="101">
        <v>0</v>
      </c>
      <c r="H16" s="101">
        <f t="shared" si="1"/>
        <v>0</v>
      </c>
      <c r="I16" s="102" t="s">
        <v>77</v>
      </c>
    </row>
    <row r="17" spans="1:9" ht="17.399999999999999" customHeight="1">
      <c r="A17" s="62"/>
      <c r="B17" s="103" t="s">
        <v>78</v>
      </c>
      <c r="C17" s="101"/>
      <c r="D17" s="101"/>
      <c r="E17" s="101"/>
      <c r="F17" s="101"/>
      <c r="G17" s="101">
        <v>0</v>
      </c>
      <c r="H17" s="101">
        <f t="shared" si="1"/>
        <v>0</v>
      </c>
      <c r="I17" s="102" t="s">
        <v>53</v>
      </c>
    </row>
    <row r="18" spans="1:9" ht="17.399999999999999" customHeight="1">
      <c r="A18" s="62"/>
      <c r="B18" s="103" t="s">
        <v>35</v>
      </c>
      <c r="C18" s="101"/>
      <c r="D18" s="101"/>
      <c r="E18" s="101"/>
      <c r="F18" s="101"/>
      <c r="G18" s="101">
        <v>0</v>
      </c>
      <c r="H18" s="101">
        <f t="shared" si="1"/>
        <v>0</v>
      </c>
      <c r="I18" s="102" t="s">
        <v>30</v>
      </c>
    </row>
    <row r="19" spans="1:9" ht="17.399999999999999" customHeight="1">
      <c r="A19" s="62"/>
      <c r="B19" s="103" t="s">
        <v>36</v>
      </c>
      <c r="C19" s="101"/>
      <c r="D19" s="104"/>
      <c r="E19" s="101"/>
      <c r="F19" s="101"/>
      <c r="G19" s="101">
        <v>0</v>
      </c>
      <c r="H19" s="101">
        <f t="shared" si="1"/>
        <v>0</v>
      </c>
      <c r="I19" s="102" t="s">
        <v>97</v>
      </c>
    </row>
    <row r="20" spans="1:9" ht="17.399999999999999" customHeight="1">
      <c r="A20" s="62"/>
      <c r="B20" s="103" t="s">
        <v>79</v>
      </c>
      <c r="C20" s="101">
        <f>置賜ブロック!F21</f>
        <v>0</v>
      </c>
      <c r="D20" s="101">
        <f>村山ブロック!F21</f>
        <v>0</v>
      </c>
      <c r="E20" s="101">
        <f>最北ブロック!F21</f>
        <v>0</v>
      </c>
      <c r="F20" s="101">
        <f>庄内ブロック!F21</f>
        <v>0</v>
      </c>
      <c r="G20" s="101">
        <v>40000</v>
      </c>
      <c r="H20" s="101">
        <f t="shared" ref="H20:H21" si="2">SUM(C20:G20)</f>
        <v>40000</v>
      </c>
      <c r="I20" s="102" t="s">
        <v>104</v>
      </c>
    </row>
    <row r="21" spans="1:9" ht="17.399999999999999" customHeight="1" thickBot="1">
      <c r="A21" s="105"/>
      <c r="B21" s="106" t="s">
        <v>10</v>
      </c>
      <c r="C21" s="107">
        <f>置賜ブロック!F22</f>
        <v>0</v>
      </c>
      <c r="D21" s="107">
        <f>村山ブロック!F22</f>
        <v>0</v>
      </c>
      <c r="E21" s="107">
        <f>最北ブロック!F22</f>
        <v>0</v>
      </c>
      <c r="F21" s="107">
        <f>庄内ブロック!F22</f>
        <v>0</v>
      </c>
      <c r="G21" s="107">
        <v>1560000</v>
      </c>
      <c r="H21" s="101">
        <f t="shared" si="2"/>
        <v>1560000</v>
      </c>
      <c r="I21" s="108" t="s">
        <v>105</v>
      </c>
    </row>
    <row r="22" spans="1:9" ht="17.399999999999999" customHeight="1">
      <c r="A22" s="109" t="s">
        <v>12</v>
      </c>
      <c r="B22" s="110"/>
      <c r="C22" s="111">
        <f>置賜ブロック!F23</f>
        <v>0</v>
      </c>
      <c r="D22" s="111">
        <f>村山ブロック!F23</f>
        <v>0</v>
      </c>
      <c r="E22" s="111">
        <f>最北ブロック!F23</f>
        <v>0</v>
      </c>
      <c r="F22" s="111">
        <f>庄内ブロック!F23</f>
        <v>0</v>
      </c>
      <c r="G22" s="111">
        <f>SUM(G23:G38)</f>
        <v>0</v>
      </c>
      <c r="H22" s="111">
        <f>SUM(C22:G22)</f>
        <v>0</v>
      </c>
      <c r="I22" s="112"/>
    </row>
    <row r="23" spans="1:9" ht="17.399999999999999" customHeight="1">
      <c r="A23" s="62"/>
      <c r="B23" s="103" t="s">
        <v>88</v>
      </c>
      <c r="C23" s="101">
        <f>置賜ブロック!F24</f>
        <v>0</v>
      </c>
      <c r="D23" s="101">
        <f>村山ブロック!F24</f>
        <v>0</v>
      </c>
      <c r="E23" s="101">
        <f>最北ブロック!F24</f>
        <v>0</v>
      </c>
      <c r="F23" s="101">
        <f>庄内ブロック!F24</f>
        <v>0</v>
      </c>
      <c r="G23" s="101">
        <v>0</v>
      </c>
      <c r="H23" s="101">
        <f>SUM(C23:F23)</f>
        <v>0</v>
      </c>
      <c r="I23" s="102" t="s">
        <v>23</v>
      </c>
    </row>
    <row r="24" spans="1:9" ht="17.399999999999999" customHeight="1">
      <c r="A24" s="62"/>
      <c r="B24" s="103" t="s">
        <v>89</v>
      </c>
      <c r="C24" s="101">
        <f>置賜ブロック!F25</f>
        <v>0</v>
      </c>
      <c r="D24" s="101">
        <f>村山ブロック!F25</f>
        <v>0</v>
      </c>
      <c r="E24" s="101">
        <f>最北ブロック!F25</f>
        <v>0</v>
      </c>
      <c r="F24" s="101">
        <f>庄内ブロック!F25</f>
        <v>0</v>
      </c>
      <c r="G24" s="101">
        <v>0</v>
      </c>
      <c r="H24" s="101">
        <f t="shared" ref="H24:H38" si="3">SUM(C24:F24)</f>
        <v>0</v>
      </c>
      <c r="I24" s="113" t="s">
        <v>27</v>
      </c>
    </row>
    <row r="25" spans="1:9" ht="17.399999999999999" customHeight="1">
      <c r="A25" s="62"/>
      <c r="B25" s="103" t="s">
        <v>81</v>
      </c>
      <c r="C25" s="101">
        <f>置賜ブロック!F26</f>
        <v>0</v>
      </c>
      <c r="D25" s="101">
        <f>村山ブロック!F26</f>
        <v>0</v>
      </c>
      <c r="E25" s="101">
        <f>最北ブロック!F26</f>
        <v>0</v>
      </c>
      <c r="F25" s="101">
        <f>庄内ブロック!F26</f>
        <v>0</v>
      </c>
      <c r="G25" s="101">
        <v>0</v>
      </c>
      <c r="H25" s="101">
        <f t="shared" si="3"/>
        <v>0</v>
      </c>
      <c r="I25" s="113" t="s">
        <v>27</v>
      </c>
    </row>
    <row r="26" spans="1:9" ht="17.399999999999999" customHeight="1">
      <c r="A26" s="62"/>
      <c r="B26" s="103" t="s">
        <v>83</v>
      </c>
      <c r="C26" s="101">
        <f>置賜ブロック!F27</f>
        <v>0</v>
      </c>
      <c r="D26" s="101">
        <f>村山ブロック!F27</f>
        <v>0</v>
      </c>
      <c r="E26" s="101">
        <f>最北ブロック!F27</f>
        <v>0</v>
      </c>
      <c r="F26" s="101">
        <f>庄内ブロック!F27</f>
        <v>0</v>
      </c>
      <c r="G26" s="101">
        <v>0</v>
      </c>
      <c r="H26" s="101">
        <f t="shared" si="3"/>
        <v>0</v>
      </c>
      <c r="I26" s="113" t="s">
        <v>27</v>
      </c>
    </row>
    <row r="27" spans="1:9" ht="17.399999999999999" customHeight="1">
      <c r="A27" s="62"/>
      <c r="B27" s="103" t="s">
        <v>86</v>
      </c>
      <c r="C27" s="101">
        <f>置賜ブロック!F28</f>
        <v>0</v>
      </c>
      <c r="D27" s="101">
        <f>村山ブロック!F28</f>
        <v>0</v>
      </c>
      <c r="E27" s="101">
        <f>最北ブロック!F28</f>
        <v>0</v>
      </c>
      <c r="F27" s="101">
        <f>庄内ブロック!F28</f>
        <v>0</v>
      </c>
      <c r="G27" s="101">
        <v>0</v>
      </c>
      <c r="H27" s="101">
        <f t="shared" si="3"/>
        <v>0</v>
      </c>
      <c r="I27" s="113" t="s">
        <v>27</v>
      </c>
    </row>
    <row r="28" spans="1:9" ht="17.399999999999999" customHeight="1">
      <c r="A28" s="62"/>
      <c r="B28" s="103" t="s">
        <v>90</v>
      </c>
      <c r="C28" s="101">
        <f>置賜ブロック!F29</f>
        <v>0</v>
      </c>
      <c r="D28" s="101">
        <f>村山ブロック!F29</f>
        <v>0</v>
      </c>
      <c r="E28" s="101">
        <f>最北ブロック!F29</f>
        <v>0</v>
      </c>
      <c r="F28" s="101">
        <f>庄内ブロック!F29</f>
        <v>0</v>
      </c>
      <c r="G28" s="101">
        <v>0</v>
      </c>
      <c r="H28" s="101">
        <f t="shared" si="3"/>
        <v>0</v>
      </c>
      <c r="I28" s="113" t="s">
        <v>27</v>
      </c>
    </row>
    <row r="29" spans="1:9" ht="17.399999999999999" customHeight="1">
      <c r="A29" s="62"/>
      <c r="B29" s="103" t="s">
        <v>91</v>
      </c>
      <c r="C29" s="101">
        <f>置賜ブロック!F30</f>
        <v>0</v>
      </c>
      <c r="D29" s="101">
        <f>村山ブロック!F30</f>
        <v>0</v>
      </c>
      <c r="E29" s="101">
        <f>最北ブロック!F30</f>
        <v>0</v>
      </c>
      <c r="F29" s="101">
        <f>庄内ブロック!F30</f>
        <v>0</v>
      </c>
      <c r="G29" s="101">
        <v>0</v>
      </c>
      <c r="H29" s="101">
        <f t="shared" si="3"/>
        <v>0</v>
      </c>
      <c r="I29" s="113" t="s">
        <v>27</v>
      </c>
    </row>
    <row r="30" spans="1:9" ht="17.399999999999999" customHeight="1">
      <c r="A30" s="62"/>
      <c r="B30" s="103" t="s">
        <v>92</v>
      </c>
      <c r="C30" s="101">
        <f>置賜ブロック!F31</f>
        <v>0</v>
      </c>
      <c r="D30" s="101">
        <f>村山ブロック!F31</f>
        <v>0</v>
      </c>
      <c r="E30" s="101">
        <f>最北ブロック!F31</f>
        <v>0</v>
      </c>
      <c r="F30" s="101">
        <f>庄内ブロック!F31</f>
        <v>0</v>
      </c>
      <c r="G30" s="101">
        <v>0</v>
      </c>
      <c r="H30" s="101">
        <f t="shared" si="3"/>
        <v>0</v>
      </c>
      <c r="I30" s="113" t="s">
        <v>27</v>
      </c>
    </row>
    <row r="31" spans="1:9" ht="17.399999999999999" customHeight="1">
      <c r="A31" s="62"/>
      <c r="B31" s="103" t="s">
        <v>82</v>
      </c>
      <c r="C31" s="101">
        <f>置賜ブロック!F32</f>
        <v>0</v>
      </c>
      <c r="D31" s="101">
        <f>村山ブロック!F32</f>
        <v>0</v>
      </c>
      <c r="E31" s="101">
        <f>最北ブロック!F32</f>
        <v>0</v>
      </c>
      <c r="F31" s="101">
        <f>庄内ブロック!F32</f>
        <v>0</v>
      </c>
      <c r="G31" s="101">
        <v>0</v>
      </c>
      <c r="H31" s="101">
        <f t="shared" si="3"/>
        <v>0</v>
      </c>
      <c r="I31" s="113" t="s">
        <v>27</v>
      </c>
    </row>
    <row r="32" spans="1:9" ht="17.399999999999999" customHeight="1">
      <c r="A32" s="62"/>
      <c r="B32" s="103" t="s">
        <v>80</v>
      </c>
      <c r="C32" s="101">
        <f>置賜ブロック!F33</f>
        <v>0</v>
      </c>
      <c r="D32" s="101">
        <f>村山ブロック!F33</f>
        <v>0</v>
      </c>
      <c r="E32" s="101">
        <f>最北ブロック!F33</f>
        <v>0</v>
      </c>
      <c r="F32" s="101">
        <f>庄内ブロック!F33</f>
        <v>0</v>
      </c>
      <c r="G32" s="101">
        <v>0</v>
      </c>
      <c r="H32" s="101">
        <f t="shared" si="3"/>
        <v>0</v>
      </c>
      <c r="I32" s="113" t="s">
        <v>27</v>
      </c>
    </row>
    <row r="33" spans="1:10" ht="17.399999999999999" customHeight="1">
      <c r="A33" s="62"/>
      <c r="B33" s="103" t="s">
        <v>93</v>
      </c>
      <c r="C33" s="101">
        <f>置賜ブロック!F34</f>
        <v>0</v>
      </c>
      <c r="D33" s="101">
        <f>村山ブロック!F34</f>
        <v>0</v>
      </c>
      <c r="E33" s="101">
        <f>最北ブロック!F34</f>
        <v>0</v>
      </c>
      <c r="F33" s="101">
        <f>庄内ブロック!F34</f>
        <v>0</v>
      </c>
      <c r="G33" s="101">
        <v>0</v>
      </c>
      <c r="H33" s="101">
        <f t="shared" si="3"/>
        <v>0</v>
      </c>
      <c r="I33" s="113" t="s">
        <v>27</v>
      </c>
      <c r="J33" s="38"/>
    </row>
    <row r="34" spans="1:10" ht="17.399999999999999" customHeight="1">
      <c r="A34" s="62"/>
      <c r="B34" s="103" t="s">
        <v>85</v>
      </c>
      <c r="C34" s="101">
        <f>置賜ブロック!F35</f>
        <v>0</v>
      </c>
      <c r="D34" s="101">
        <f>村山ブロック!F35</f>
        <v>0</v>
      </c>
      <c r="E34" s="101">
        <f>最北ブロック!F35</f>
        <v>0</v>
      </c>
      <c r="F34" s="101">
        <f>庄内ブロック!F35</f>
        <v>0</v>
      </c>
      <c r="G34" s="101">
        <v>0</v>
      </c>
      <c r="H34" s="101">
        <f t="shared" si="3"/>
        <v>0</v>
      </c>
      <c r="I34" s="113" t="s">
        <v>27</v>
      </c>
    </row>
    <row r="35" spans="1:10" ht="17.399999999999999" customHeight="1">
      <c r="A35" s="62"/>
      <c r="B35" s="103" t="s">
        <v>84</v>
      </c>
      <c r="C35" s="101">
        <f>置賜ブロック!F36</f>
        <v>0</v>
      </c>
      <c r="D35" s="101">
        <f>村山ブロック!F36</f>
        <v>0</v>
      </c>
      <c r="E35" s="101">
        <f>最北ブロック!F36</f>
        <v>0</v>
      </c>
      <c r="F35" s="101">
        <f>庄内ブロック!F36</f>
        <v>0</v>
      </c>
      <c r="G35" s="101">
        <v>0</v>
      </c>
      <c r="H35" s="101">
        <f t="shared" si="3"/>
        <v>0</v>
      </c>
      <c r="I35" s="113" t="s">
        <v>27</v>
      </c>
    </row>
    <row r="36" spans="1:10" ht="17.399999999999999" customHeight="1">
      <c r="A36" s="62"/>
      <c r="B36" s="103" t="s">
        <v>94</v>
      </c>
      <c r="C36" s="101">
        <f>置賜ブロック!F37</f>
        <v>0</v>
      </c>
      <c r="D36" s="101">
        <f>村山ブロック!F37</f>
        <v>0</v>
      </c>
      <c r="E36" s="101">
        <f>最北ブロック!F37</f>
        <v>0</v>
      </c>
      <c r="F36" s="101">
        <f>庄内ブロック!F37</f>
        <v>0</v>
      </c>
      <c r="G36" s="101">
        <v>0</v>
      </c>
      <c r="H36" s="101">
        <f t="shared" si="3"/>
        <v>0</v>
      </c>
      <c r="I36" s="113" t="s">
        <v>27</v>
      </c>
    </row>
    <row r="37" spans="1:10" ht="17.399999999999999" customHeight="1">
      <c r="A37" s="62"/>
      <c r="B37" s="103" t="s">
        <v>95</v>
      </c>
      <c r="C37" s="101">
        <f>置賜ブロック!F38</f>
        <v>0</v>
      </c>
      <c r="D37" s="101">
        <f>村山ブロック!F38</f>
        <v>0</v>
      </c>
      <c r="E37" s="101">
        <f>最北ブロック!F38</f>
        <v>0</v>
      </c>
      <c r="F37" s="101">
        <f>庄内ブロック!F38</f>
        <v>0</v>
      </c>
      <c r="G37" s="101">
        <v>0</v>
      </c>
      <c r="H37" s="101">
        <f t="shared" si="3"/>
        <v>0</v>
      </c>
      <c r="I37" s="113" t="s">
        <v>27</v>
      </c>
    </row>
    <row r="38" spans="1:10" ht="17.399999999999999" customHeight="1" thickBot="1">
      <c r="A38" s="105"/>
      <c r="B38" s="106" t="s">
        <v>96</v>
      </c>
      <c r="C38" s="107">
        <f>置賜ブロック!F39</f>
        <v>0</v>
      </c>
      <c r="D38" s="107">
        <f>村山ブロック!F39</f>
        <v>0</v>
      </c>
      <c r="E38" s="107">
        <f>最北ブロック!F39</f>
        <v>0</v>
      </c>
      <c r="F38" s="107">
        <f>庄内ブロック!F39</f>
        <v>0</v>
      </c>
      <c r="G38" s="107">
        <v>0</v>
      </c>
      <c r="H38" s="107">
        <f t="shared" si="3"/>
        <v>0</v>
      </c>
      <c r="I38" s="114" t="s">
        <v>27</v>
      </c>
    </row>
    <row r="39" spans="1:10" ht="17.399999999999999" customHeight="1" thickBot="1">
      <c r="A39" s="224" t="s">
        <v>58</v>
      </c>
      <c r="B39" s="225"/>
      <c r="C39" s="226">
        <f>置賜ブロック!F40</f>
        <v>0</v>
      </c>
      <c r="D39" s="226">
        <f>村山ブロック!F40</f>
        <v>0</v>
      </c>
      <c r="E39" s="226">
        <f>最北ブロック!F40</f>
        <v>0</v>
      </c>
      <c r="F39" s="226">
        <f>庄内ブロック!F40</f>
        <v>0</v>
      </c>
      <c r="G39" s="226">
        <v>0</v>
      </c>
      <c r="H39" s="226">
        <f>SUM(C39:G39)</f>
        <v>0</v>
      </c>
      <c r="I39" s="227"/>
    </row>
    <row r="40" spans="1:10" ht="17.399999999999999" customHeight="1" thickTop="1" thickBot="1">
      <c r="A40" s="219" t="s">
        <v>87</v>
      </c>
      <c r="B40" s="216"/>
      <c r="C40" s="217">
        <f>置賜ブロック!F41</f>
        <v>0</v>
      </c>
      <c r="D40" s="217">
        <f>村山ブロック!F41</f>
        <v>0</v>
      </c>
      <c r="E40" s="217">
        <f>最北ブロック!F41</f>
        <v>0</v>
      </c>
      <c r="F40" s="217">
        <f>庄内ブロック!F41</f>
        <v>0</v>
      </c>
      <c r="G40" s="217">
        <f>G11+G22+G39</f>
        <v>1600000</v>
      </c>
      <c r="H40" s="217">
        <f>SUM(H11,H22,H39)</f>
        <v>1600000</v>
      </c>
      <c r="I40" s="220"/>
    </row>
    <row r="41" spans="1:10" ht="16.05" customHeight="1"/>
    <row r="42" spans="1:10" ht="16.05" customHeight="1">
      <c r="A42" s="264"/>
      <c r="B42" s="264"/>
    </row>
    <row r="43" spans="1:10" ht="39" customHeight="1"/>
  </sheetData>
  <mergeCells count="1">
    <mergeCell ref="A42:B42"/>
  </mergeCells>
  <phoneticPr fontId="2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6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workbookViewId="0">
      <selection activeCell="I33" sqref="I33"/>
    </sheetView>
  </sheetViews>
  <sheetFormatPr defaultRowHeight="13.2"/>
  <cols>
    <col min="1" max="1" width="5.44140625" style="2" customWidth="1"/>
    <col min="2" max="2" width="13.88671875" style="2" customWidth="1"/>
    <col min="3" max="4" width="12.6640625" style="2" customWidth="1"/>
    <col min="5" max="5" width="13.33203125" style="2" customWidth="1"/>
    <col min="6" max="6" width="30.6640625" style="76" customWidth="1"/>
    <col min="7" max="7" width="3.44140625" style="2" customWidth="1"/>
    <col min="8" max="8" width="6.44140625" style="2" bestFit="1" customWidth="1"/>
    <col min="9" max="9" width="16.33203125" style="2" bestFit="1" customWidth="1"/>
    <col min="10" max="16384" width="8.88671875" style="2"/>
  </cols>
  <sheetData>
    <row r="1" spans="1:6" ht="16.2">
      <c r="A1" s="81" t="s">
        <v>119</v>
      </c>
      <c r="B1" s="81"/>
      <c r="C1" s="81"/>
      <c r="D1" s="81"/>
      <c r="E1" s="81"/>
      <c r="F1" s="81"/>
    </row>
    <row r="2" spans="1:6" s="4" customFormat="1" ht="6" customHeight="1">
      <c r="A2" s="3"/>
      <c r="B2" s="3"/>
      <c r="C2" s="3"/>
      <c r="D2" s="3"/>
      <c r="E2" s="3"/>
      <c r="F2" s="3"/>
    </row>
    <row r="3" spans="1:6" ht="13.8" thickBot="1">
      <c r="A3" s="5" t="s">
        <v>37</v>
      </c>
      <c r="B3" s="5"/>
      <c r="C3" s="6"/>
      <c r="D3" s="6"/>
      <c r="E3" s="6"/>
      <c r="F3" s="7"/>
    </row>
    <row r="4" spans="1:6" ht="13.8" thickBot="1">
      <c r="A4" s="82" t="s">
        <v>39</v>
      </c>
      <c r="B4" s="83"/>
      <c r="C4" s="84" t="s">
        <v>101</v>
      </c>
      <c r="D4" s="84" t="s">
        <v>102</v>
      </c>
      <c r="E4" s="11" t="s">
        <v>44</v>
      </c>
      <c r="F4" s="11" t="s">
        <v>40</v>
      </c>
    </row>
    <row r="5" spans="1:6" ht="15.9" customHeight="1">
      <c r="A5" s="85" t="s">
        <v>0</v>
      </c>
      <c r="B5" s="86"/>
      <c r="C5" s="14">
        <f>SUM(C6:C8)</f>
        <v>6217000</v>
      </c>
      <c r="D5" s="14">
        <f>SUM(D6:D8)</f>
        <v>6217000</v>
      </c>
      <c r="E5" s="15">
        <f t="shared" ref="E5:E14" si="0">SUM(D5-C5)</f>
        <v>0</v>
      </c>
      <c r="F5" s="16"/>
    </row>
    <row r="6" spans="1:6" ht="15.9" customHeight="1">
      <c r="A6" s="17"/>
      <c r="B6" s="18" t="s">
        <v>1</v>
      </c>
      <c r="C6" s="19">
        <v>680000</v>
      </c>
      <c r="D6" s="19">
        <v>680000</v>
      </c>
      <c r="E6" s="20">
        <f t="shared" si="0"/>
        <v>0</v>
      </c>
      <c r="F6" s="265" t="s">
        <v>106</v>
      </c>
    </row>
    <row r="7" spans="1:6" ht="15.9" customHeight="1">
      <c r="A7" s="17"/>
      <c r="B7" s="18" t="s">
        <v>2</v>
      </c>
      <c r="C7" s="21">
        <v>3830000</v>
      </c>
      <c r="D7" s="21">
        <v>3830000</v>
      </c>
      <c r="E7" s="22">
        <f t="shared" si="0"/>
        <v>0</v>
      </c>
      <c r="F7" s="229"/>
    </row>
    <row r="8" spans="1:6" ht="15.9" customHeight="1" thickBot="1">
      <c r="A8" s="23"/>
      <c r="B8" s="24" t="s">
        <v>3</v>
      </c>
      <c r="C8" s="25">
        <v>1707000</v>
      </c>
      <c r="D8" s="25">
        <v>1707000</v>
      </c>
      <c r="E8" s="26">
        <f t="shared" si="0"/>
        <v>0</v>
      </c>
      <c r="F8" s="27" t="s">
        <v>107</v>
      </c>
    </row>
    <row r="9" spans="1:6" ht="15.9" customHeight="1">
      <c r="A9" s="60" t="s">
        <v>42</v>
      </c>
      <c r="B9" s="87"/>
      <c r="C9" s="14">
        <f>SUM(C10)</f>
        <v>130000</v>
      </c>
      <c r="D9" s="14">
        <f>SUM(D10)</f>
        <v>130000</v>
      </c>
      <c r="E9" s="15">
        <f t="shared" si="0"/>
        <v>0</v>
      </c>
      <c r="F9" s="16"/>
    </row>
    <row r="10" spans="1:6" ht="15.9" customHeight="1" thickBot="1">
      <c r="A10" s="23"/>
      <c r="B10" s="28" t="s">
        <v>4</v>
      </c>
      <c r="C10" s="25">
        <v>130000</v>
      </c>
      <c r="D10" s="25">
        <v>130000</v>
      </c>
      <c r="E10" s="26">
        <f t="shared" si="0"/>
        <v>0</v>
      </c>
      <c r="F10" s="27"/>
    </row>
    <row r="11" spans="1:6" ht="15.9" customHeight="1">
      <c r="A11" s="60" t="s">
        <v>43</v>
      </c>
      <c r="B11" s="87"/>
      <c r="C11" s="14">
        <f>SUM(C12:C13)</f>
        <v>765005</v>
      </c>
      <c r="D11" s="14">
        <f>SUM(D12:D13)</f>
        <v>765000</v>
      </c>
      <c r="E11" s="15">
        <f t="shared" si="0"/>
        <v>-5</v>
      </c>
      <c r="F11" s="16"/>
    </row>
    <row r="12" spans="1:6" ht="15.9" customHeight="1">
      <c r="A12" s="29"/>
      <c r="B12" s="18" t="s">
        <v>5</v>
      </c>
      <c r="C12" s="19">
        <v>215000</v>
      </c>
      <c r="D12" s="19">
        <v>215000</v>
      </c>
      <c r="E12" s="20">
        <f t="shared" si="0"/>
        <v>0</v>
      </c>
      <c r="F12" s="30" t="s">
        <v>100</v>
      </c>
    </row>
    <row r="13" spans="1:6" ht="30" customHeight="1" thickBot="1">
      <c r="A13" s="31"/>
      <c r="B13" s="24" t="s">
        <v>24</v>
      </c>
      <c r="C13" s="25">
        <v>550005</v>
      </c>
      <c r="D13" s="25">
        <v>550000</v>
      </c>
      <c r="E13" s="26">
        <f t="shared" si="0"/>
        <v>-5</v>
      </c>
      <c r="F13" s="88" t="s">
        <v>117</v>
      </c>
    </row>
    <row r="14" spans="1:6" ht="15.9" customHeight="1" thickBot="1">
      <c r="A14" s="32" t="s">
        <v>41</v>
      </c>
      <c r="B14" s="33"/>
      <c r="C14" s="34">
        <f>C5+C9+C11</f>
        <v>7112005</v>
      </c>
      <c r="D14" s="34">
        <f>D5+D9+D11</f>
        <v>7112000</v>
      </c>
      <c r="E14" s="35">
        <f t="shared" si="0"/>
        <v>-5</v>
      </c>
      <c r="F14" s="36"/>
    </row>
    <row r="15" spans="1:6" ht="7.2" customHeight="1">
      <c r="A15" s="37"/>
      <c r="B15" s="37"/>
      <c r="C15" s="38"/>
      <c r="D15" s="38"/>
      <c r="E15" s="38"/>
      <c r="F15" s="39"/>
    </row>
    <row r="16" spans="1:6" ht="15.9" customHeight="1" thickBot="1">
      <c r="A16" s="5" t="s">
        <v>38</v>
      </c>
      <c r="B16" s="5"/>
      <c r="C16" s="38"/>
      <c r="D16" s="38"/>
      <c r="E16" s="38"/>
      <c r="F16" s="39"/>
    </row>
    <row r="17" spans="1:6" ht="13.8" thickBot="1">
      <c r="A17" s="40" t="s">
        <v>6</v>
      </c>
      <c r="B17" s="41"/>
      <c r="C17" s="10" t="s">
        <v>101</v>
      </c>
      <c r="D17" s="10" t="s">
        <v>102</v>
      </c>
      <c r="E17" s="42" t="s">
        <v>44</v>
      </c>
      <c r="F17" s="43" t="s">
        <v>40</v>
      </c>
    </row>
    <row r="18" spans="1:6" ht="15.9" customHeight="1">
      <c r="A18" s="60" t="s">
        <v>7</v>
      </c>
      <c r="B18" s="87"/>
      <c r="C18" s="44">
        <f>SUM(C19:C28)</f>
        <v>1600000</v>
      </c>
      <c r="D18" s="44">
        <f>夏季大会予算書!C18</f>
        <v>0</v>
      </c>
      <c r="E18" s="45">
        <f t="shared" ref="E18:E46" si="1">SUM(D18-C18)</f>
        <v>-1600000</v>
      </c>
      <c r="F18" s="46"/>
    </row>
    <row r="19" spans="1:6" ht="15.9" customHeight="1">
      <c r="A19" s="47"/>
      <c r="B19" s="48" t="s">
        <v>9</v>
      </c>
      <c r="C19" s="19">
        <f>'4ブロック決算合計'!H12</f>
        <v>0</v>
      </c>
      <c r="D19" s="19">
        <f>夏季大会予算書!C19</f>
        <v>0</v>
      </c>
      <c r="E19" s="49">
        <f t="shared" si="1"/>
        <v>0</v>
      </c>
      <c r="F19" s="50" t="str">
        <f>'4ブロック決算合計'!I12</f>
        <v>実行委員会、事務局会、会議室使用料、他</v>
      </c>
    </row>
    <row r="20" spans="1:6" ht="15.9" customHeight="1">
      <c r="A20" s="51"/>
      <c r="B20" s="18" t="s">
        <v>11</v>
      </c>
      <c r="C20" s="19">
        <f>'4ブロック決算合計'!H13</f>
        <v>0</v>
      </c>
      <c r="D20" s="19">
        <f>夏季大会予算書!C20</f>
        <v>0</v>
      </c>
      <c r="E20" s="20">
        <f t="shared" si="1"/>
        <v>0</v>
      </c>
      <c r="F20" s="30" t="str">
        <f>'4ブロック決算合計'!I13</f>
        <v>実行委員会旅費、事務局旅費、他</v>
      </c>
    </row>
    <row r="21" spans="1:6" ht="15.9" customHeight="1">
      <c r="A21" s="51"/>
      <c r="B21" s="18" t="s">
        <v>8</v>
      </c>
      <c r="C21" s="19">
        <f>'4ブロック決算合計'!H14</f>
        <v>0</v>
      </c>
      <c r="D21" s="19">
        <f>夏季大会予算書!C21</f>
        <v>0</v>
      </c>
      <c r="E21" s="20">
        <f t="shared" si="1"/>
        <v>0</v>
      </c>
      <c r="F21" s="30" t="str">
        <f>'4ブロック決算合計'!I14</f>
        <v>実行委員会担当校・温泉組合への謝金、他</v>
      </c>
    </row>
    <row r="22" spans="1:6" ht="15.9" customHeight="1">
      <c r="A22" s="51"/>
      <c r="B22" s="18" t="s">
        <v>33</v>
      </c>
      <c r="C22" s="19">
        <f>'4ブロック決算合計'!H15</f>
        <v>0</v>
      </c>
      <c r="D22" s="19">
        <f>夏季大会予算書!C22</f>
        <v>0</v>
      </c>
      <c r="E22" s="20">
        <f t="shared" si="1"/>
        <v>0</v>
      </c>
      <c r="F22" s="30" t="str">
        <f>'4ブロック決算合計'!I15</f>
        <v>用紙代、事務用品、封筒、消毒関連他</v>
      </c>
    </row>
    <row r="23" spans="1:6" ht="15.9" customHeight="1">
      <c r="A23" s="51"/>
      <c r="B23" s="18" t="s">
        <v>34</v>
      </c>
      <c r="C23" s="52">
        <f>'4ブロック決算合計'!H16</f>
        <v>0</v>
      </c>
      <c r="D23" s="52">
        <f>夏季大会予算書!C23</f>
        <v>0</v>
      </c>
      <c r="E23" s="53">
        <f t="shared" si="1"/>
        <v>0</v>
      </c>
      <c r="F23" s="30" t="str">
        <f>'4ブロック決算合計'!I16</f>
        <v>施設借用費、各種機器借用費、他</v>
      </c>
    </row>
    <row r="24" spans="1:6" ht="15.9" customHeight="1">
      <c r="A24" s="51"/>
      <c r="B24" s="18" t="s">
        <v>51</v>
      </c>
      <c r="C24" s="19">
        <f>'4ブロック決算合計'!H17</f>
        <v>0</v>
      </c>
      <c r="D24" s="19">
        <f>夏季大会予算書!C24</f>
        <v>0</v>
      </c>
      <c r="E24" s="20">
        <f t="shared" si="1"/>
        <v>0</v>
      </c>
      <c r="F24" s="30" t="str">
        <f>'4ブロック決算合計'!I17</f>
        <v>駐車場誘導員雇用費</v>
      </c>
    </row>
    <row r="25" spans="1:6" ht="15.9" customHeight="1">
      <c r="A25" s="51"/>
      <c r="B25" s="18" t="s">
        <v>35</v>
      </c>
      <c r="C25" s="19">
        <f>'4ブロック決算合計'!H18</f>
        <v>0</v>
      </c>
      <c r="D25" s="19">
        <f>夏季大会予算書!C25</f>
        <v>0</v>
      </c>
      <c r="E25" s="20">
        <f t="shared" si="1"/>
        <v>0</v>
      </c>
      <c r="F25" s="30" t="str">
        <f>'4ブロック決算合計'!I18</f>
        <v>郵送料、振込手数料、他　</v>
      </c>
    </row>
    <row r="26" spans="1:6" ht="15.9" customHeight="1">
      <c r="A26" s="51"/>
      <c r="B26" s="18" t="s">
        <v>36</v>
      </c>
      <c r="C26" s="54">
        <f>'4ブロック決算合計'!H19</f>
        <v>0</v>
      </c>
      <c r="D26" s="54">
        <f>夏季大会予算書!C26</f>
        <v>0</v>
      </c>
      <c r="E26" s="55">
        <f t="shared" si="1"/>
        <v>0</v>
      </c>
      <c r="F26" s="30" t="str">
        <f>'4ブロック決算合計'!I19</f>
        <v>スローガン作成費（最北のみ）</v>
      </c>
    </row>
    <row r="27" spans="1:6" ht="15.9" customHeight="1">
      <c r="A27" s="51"/>
      <c r="B27" s="18" t="s">
        <v>67</v>
      </c>
      <c r="C27" s="54">
        <f>'4ブロック決算合計'!H20</f>
        <v>40000</v>
      </c>
      <c r="D27" s="54">
        <f>夏季大会予算書!C27</f>
        <v>0</v>
      </c>
      <c r="E27" s="55">
        <f t="shared" si="1"/>
        <v>-40000</v>
      </c>
      <c r="F27" s="30" t="str">
        <f>'4ブロック決算合計'!I20</f>
        <v>県中体連事務局通信費</v>
      </c>
    </row>
    <row r="28" spans="1:6" ht="15.9" customHeight="1" thickBot="1">
      <c r="A28" s="51"/>
      <c r="B28" s="56" t="s">
        <v>10</v>
      </c>
      <c r="C28" s="57">
        <f>'4ブロック決算合計'!H21</f>
        <v>1560000</v>
      </c>
      <c r="D28" s="57">
        <f>夏季大会予算書!C28</f>
        <v>0</v>
      </c>
      <c r="E28" s="58">
        <f t="shared" si="1"/>
        <v>-1560000</v>
      </c>
      <c r="F28" s="59" t="str">
        <f>'4ブロック決算合計'!I21</f>
        <v>プログラム・ポスター作成費</v>
      </c>
    </row>
    <row r="29" spans="1:6" ht="15.9" customHeight="1">
      <c r="A29" s="60" t="s">
        <v>12</v>
      </c>
      <c r="B29" s="61"/>
      <c r="C29" s="14">
        <f>'4ブロック決算合計'!H22</f>
        <v>0</v>
      </c>
      <c r="D29" s="14">
        <f>夏季大会予算書!C29</f>
        <v>0</v>
      </c>
      <c r="E29" s="15">
        <f t="shared" si="1"/>
        <v>0</v>
      </c>
      <c r="F29" s="16"/>
    </row>
    <row r="30" spans="1:6" ht="15.9" customHeight="1">
      <c r="A30" s="62"/>
      <c r="B30" s="18" t="s">
        <v>21</v>
      </c>
      <c r="C30" s="19">
        <f>'4ブロック決算合計'!H23</f>
        <v>0</v>
      </c>
      <c r="D30" s="19">
        <f>夏季大会予算書!C30</f>
        <v>0</v>
      </c>
      <c r="E30" s="20">
        <f t="shared" si="1"/>
        <v>0</v>
      </c>
      <c r="F30" s="30" t="s">
        <v>23</v>
      </c>
    </row>
    <row r="31" spans="1:6" ht="15.9" customHeight="1">
      <c r="A31" s="62"/>
      <c r="B31" s="18" t="s">
        <v>49</v>
      </c>
      <c r="C31" s="19">
        <f>'4ブロック決算合計'!H24</f>
        <v>0</v>
      </c>
      <c r="D31" s="19">
        <f>夏季大会予算書!C31</f>
        <v>0</v>
      </c>
      <c r="E31" s="20">
        <f t="shared" si="1"/>
        <v>0</v>
      </c>
      <c r="F31" s="63" t="s">
        <v>26</v>
      </c>
    </row>
    <row r="32" spans="1:6" ht="15.9" customHeight="1">
      <c r="A32" s="62"/>
      <c r="B32" s="64" t="s">
        <v>13</v>
      </c>
      <c r="C32" s="19">
        <f>'4ブロック決算合計'!H25</f>
        <v>0</v>
      </c>
      <c r="D32" s="19">
        <f>夏季大会予算書!C32</f>
        <v>0</v>
      </c>
      <c r="E32" s="20">
        <f t="shared" si="1"/>
        <v>0</v>
      </c>
      <c r="F32" s="63" t="s">
        <v>26</v>
      </c>
    </row>
    <row r="33" spans="1:7" ht="15.9" customHeight="1">
      <c r="A33" s="62"/>
      <c r="B33" s="18" t="s">
        <v>16</v>
      </c>
      <c r="C33" s="19">
        <f>'4ブロック決算合計'!H26</f>
        <v>0</v>
      </c>
      <c r="D33" s="19">
        <f>夏季大会予算書!C33</f>
        <v>0</v>
      </c>
      <c r="E33" s="20">
        <f t="shared" si="1"/>
        <v>0</v>
      </c>
      <c r="F33" s="63" t="s">
        <v>26</v>
      </c>
    </row>
    <row r="34" spans="1:7" ht="15.9" customHeight="1">
      <c r="A34" s="62"/>
      <c r="B34" s="56" t="s">
        <v>22</v>
      </c>
      <c r="C34" s="66">
        <f>'4ブロック決算合計'!H27</f>
        <v>0</v>
      </c>
      <c r="D34" s="66">
        <f>夏季大会予算書!C34</f>
        <v>0</v>
      </c>
      <c r="E34" s="20">
        <f t="shared" si="1"/>
        <v>0</v>
      </c>
      <c r="F34" s="63" t="s">
        <v>26</v>
      </c>
    </row>
    <row r="35" spans="1:7" ht="15.9" customHeight="1">
      <c r="A35" s="62"/>
      <c r="B35" s="18" t="s">
        <v>20</v>
      </c>
      <c r="C35" s="19">
        <f>'4ブロック決算合計'!H28</f>
        <v>0</v>
      </c>
      <c r="D35" s="19">
        <f>夏季大会予算書!C35</f>
        <v>0</v>
      </c>
      <c r="E35" s="20">
        <f t="shared" si="1"/>
        <v>0</v>
      </c>
      <c r="F35" s="63" t="s">
        <v>28</v>
      </c>
    </row>
    <row r="36" spans="1:7" ht="15.9" customHeight="1">
      <c r="A36" s="62"/>
      <c r="B36" s="18" t="s">
        <v>50</v>
      </c>
      <c r="C36" s="19">
        <f>'4ブロック決算合計'!H29</f>
        <v>0</v>
      </c>
      <c r="D36" s="19">
        <f>夏季大会予算書!C36</f>
        <v>0</v>
      </c>
      <c r="E36" s="20">
        <f t="shared" si="1"/>
        <v>0</v>
      </c>
      <c r="F36" s="63" t="s">
        <v>26</v>
      </c>
    </row>
    <row r="37" spans="1:7" ht="15.9" customHeight="1">
      <c r="A37" s="62"/>
      <c r="B37" s="18" t="s">
        <v>19</v>
      </c>
      <c r="C37" s="19">
        <f>'4ブロック決算合計'!H30</f>
        <v>0</v>
      </c>
      <c r="D37" s="19">
        <f>夏季大会予算書!C37</f>
        <v>0</v>
      </c>
      <c r="E37" s="20">
        <f t="shared" si="1"/>
        <v>0</v>
      </c>
      <c r="F37" s="63" t="s">
        <v>26</v>
      </c>
    </row>
    <row r="38" spans="1:7" ht="15.9" customHeight="1">
      <c r="A38" s="62"/>
      <c r="B38" s="18" t="s">
        <v>14</v>
      </c>
      <c r="C38" s="19">
        <f>'4ブロック決算合計'!H31</f>
        <v>0</v>
      </c>
      <c r="D38" s="19">
        <f>夏季大会予算書!C38</f>
        <v>0</v>
      </c>
      <c r="E38" s="20">
        <f t="shared" si="1"/>
        <v>0</v>
      </c>
      <c r="F38" s="63" t="s">
        <v>26</v>
      </c>
    </row>
    <row r="39" spans="1:7" ht="15.9" customHeight="1">
      <c r="A39" s="62"/>
      <c r="B39" s="18" t="s">
        <v>15</v>
      </c>
      <c r="C39" s="19">
        <f>'4ブロック決算合計'!H32</f>
        <v>0</v>
      </c>
      <c r="D39" s="19">
        <f>夏季大会予算書!C39</f>
        <v>0</v>
      </c>
      <c r="E39" s="20">
        <f t="shared" si="1"/>
        <v>0</v>
      </c>
      <c r="F39" s="63" t="s">
        <v>26</v>
      </c>
    </row>
    <row r="40" spans="1:7" ht="15.9" customHeight="1">
      <c r="A40" s="62"/>
      <c r="B40" s="18" t="s">
        <v>45</v>
      </c>
      <c r="C40" s="19">
        <f>'4ブロック決算合計'!H33</f>
        <v>0</v>
      </c>
      <c r="D40" s="19">
        <f>夏季大会予算書!C40</f>
        <v>0</v>
      </c>
      <c r="E40" s="20">
        <f t="shared" si="1"/>
        <v>0</v>
      </c>
      <c r="F40" s="63" t="s">
        <v>26</v>
      </c>
    </row>
    <row r="41" spans="1:7" ht="15.9" customHeight="1">
      <c r="A41" s="62"/>
      <c r="B41" s="18" t="s">
        <v>18</v>
      </c>
      <c r="C41" s="19">
        <f>'4ブロック決算合計'!H34</f>
        <v>0</v>
      </c>
      <c r="D41" s="19">
        <f>夏季大会予算書!C41</f>
        <v>0</v>
      </c>
      <c r="E41" s="20">
        <f t="shared" si="1"/>
        <v>0</v>
      </c>
      <c r="F41" s="63" t="s">
        <v>26</v>
      </c>
    </row>
    <row r="42" spans="1:7" ht="15.9" customHeight="1">
      <c r="A42" s="62"/>
      <c r="B42" s="18" t="s">
        <v>17</v>
      </c>
      <c r="C42" s="19">
        <f>'4ブロック決算合計'!H35</f>
        <v>0</v>
      </c>
      <c r="D42" s="19">
        <f>夏季大会予算書!C42</f>
        <v>0</v>
      </c>
      <c r="E42" s="20">
        <f t="shared" si="1"/>
        <v>0</v>
      </c>
      <c r="F42" s="63" t="s">
        <v>26</v>
      </c>
    </row>
    <row r="43" spans="1:7" ht="15.9" customHeight="1">
      <c r="A43" s="62"/>
      <c r="B43" s="18" t="s">
        <v>47</v>
      </c>
      <c r="C43" s="19">
        <f>'4ブロック決算合計'!H36</f>
        <v>0</v>
      </c>
      <c r="D43" s="19">
        <f>夏季大会予算書!C43</f>
        <v>0</v>
      </c>
      <c r="E43" s="20">
        <f t="shared" si="1"/>
        <v>0</v>
      </c>
      <c r="F43" s="63" t="s">
        <v>26</v>
      </c>
      <c r="G43" s="67"/>
    </row>
    <row r="44" spans="1:7" ht="15.9" customHeight="1">
      <c r="A44" s="62"/>
      <c r="B44" s="18" t="s">
        <v>46</v>
      </c>
      <c r="C44" s="19">
        <f>'4ブロック決算合計'!H37</f>
        <v>0</v>
      </c>
      <c r="D44" s="19">
        <f>夏季大会予算書!C44</f>
        <v>0</v>
      </c>
      <c r="E44" s="20">
        <f t="shared" si="1"/>
        <v>0</v>
      </c>
      <c r="F44" s="63" t="s">
        <v>26</v>
      </c>
    </row>
    <row r="45" spans="1:7" ht="15.9" customHeight="1" thickBot="1">
      <c r="A45" s="62"/>
      <c r="B45" s="18" t="s">
        <v>48</v>
      </c>
      <c r="C45" s="19">
        <f>'4ブロック決算合計'!H38</f>
        <v>0</v>
      </c>
      <c r="D45" s="19">
        <f>夏季大会予算書!C45</f>
        <v>0</v>
      </c>
      <c r="E45" s="68">
        <f t="shared" si="1"/>
        <v>0</v>
      </c>
      <c r="F45" s="69" t="s">
        <v>26</v>
      </c>
    </row>
    <row r="46" spans="1:7" ht="15.9" customHeight="1" thickBot="1">
      <c r="A46" s="70" t="s">
        <v>58</v>
      </c>
      <c r="B46" s="71"/>
      <c r="C46" s="14">
        <f>'4ブロック決算合計'!H39</f>
        <v>0</v>
      </c>
      <c r="D46" s="14">
        <f>夏季大会予算書!C46</f>
        <v>0</v>
      </c>
      <c r="E46" s="15">
        <f t="shared" si="1"/>
        <v>0</v>
      </c>
      <c r="F46" s="72">
        <f>'4ブロック決算合計'!I39</f>
        <v>0</v>
      </c>
    </row>
    <row r="47" spans="1:7" ht="15.9" customHeight="1" thickBot="1">
      <c r="A47" s="8" t="s">
        <v>41</v>
      </c>
      <c r="B47" s="9"/>
      <c r="C47" s="73">
        <f>C18+C29+C46</f>
        <v>1600000</v>
      </c>
      <c r="D47" s="73">
        <f>夏季大会予算書!C47</f>
        <v>0</v>
      </c>
      <c r="E47" s="74">
        <f>SUM(D47-C47)</f>
        <v>-1600000</v>
      </c>
      <c r="F47" s="75"/>
    </row>
    <row r="48" spans="1:7" ht="15.9" customHeight="1"/>
    <row r="49" spans="1:6" ht="15.9" customHeight="1">
      <c r="A49" s="2" t="s">
        <v>25</v>
      </c>
    </row>
    <row r="50" spans="1:6" ht="15.9" customHeight="1">
      <c r="B50" s="2" t="s">
        <v>64</v>
      </c>
      <c r="C50" s="77" t="s">
        <v>65</v>
      </c>
      <c r="D50" s="2" t="s">
        <v>63</v>
      </c>
      <c r="E50" s="77" t="s">
        <v>66</v>
      </c>
      <c r="F50" s="2" t="s">
        <v>62</v>
      </c>
    </row>
    <row r="51" spans="1:6" ht="14.4">
      <c r="B51" s="78">
        <f>C14</f>
        <v>7112005</v>
      </c>
      <c r="D51" s="79">
        <f>C47</f>
        <v>1600000</v>
      </c>
      <c r="E51" s="79"/>
      <c r="F51" s="89">
        <f>B51-D51</f>
        <v>5512005</v>
      </c>
    </row>
  </sheetData>
  <mergeCells count="1">
    <mergeCell ref="F6:F7"/>
  </mergeCells>
  <phoneticPr fontId="2"/>
  <printOptions horizontalCentered="1" verticalCentered="1"/>
  <pageMargins left="0.23622047244094491" right="0.23622047244094491" top="0.31496062992125984" bottom="0.27559055118110237" header="0.31496062992125984" footer="0.31496062992125984"/>
  <pageSetup paperSize="9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夏季大会予算書</vt:lpstr>
      <vt:lpstr>置賜ブロック</vt:lpstr>
      <vt:lpstr>村山ブロック</vt:lpstr>
      <vt:lpstr>最北ブロック</vt:lpstr>
      <vt:lpstr>庄内ブロック</vt:lpstr>
      <vt:lpstr>競技部費決算書</vt:lpstr>
      <vt:lpstr>4ブロック決算合計</vt:lpstr>
      <vt:lpstr>夏季大会決算書</vt:lpstr>
      <vt:lpstr>'4ブロック決算合計'!Print_Area</vt:lpstr>
      <vt:lpstr>夏季大会決算書!Print_Area</vt:lpstr>
      <vt:lpstr>夏季大会予算書!Print_Area</vt:lpstr>
      <vt:lpstr>最北ブロック!Print_Area</vt:lpstr>
      <vt:lpstr>庄内ブロック!Print_Area</vt:lpstr>
      <vt:lpstr>村山ブロック!Print_Area</vt:lpstr>
      <vt:lpstr>置賜ブロック!Print_Area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matui</dc:creator>
  <cp:lastModifiedBy>Tamae Misawa</cp:lastModifiedBy>
  <cp:lastPrinted>2024-02-16T06:22:06Z</cp:lastPrinted>
  <dcterms:created xsi:type="dcterms:W3CDTF">2012-07-15T08:50:20Z</dcterms:created>
  <dcterms:modified xsi:type="dcterms:W3CDTF">2024-02-16T06:22:07Z</dcterms:modified>
</cp:coreProperties>
</file>